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8" yWindow="360" windowWidth="9636" windowHeight="8160" activeTab="0"/>
  </bookViews>
  <sheets>
    <sheet name="A3" sheetId="1" r:id="rId1"/>
  </sheets>
  <definedNames>
    <definedName name="_xlnm.Print_Area" localSheetId="0">'A3'!$A$1:$Q$146</definedName>
    <definedName name="_xlnm.Print_Titles" localSheetId="0">'A3'!$1:$10</definedName>
  </definedNames>
  <calcPr fullCalcOnLoad="1"/>
</workbook>
</file>

<file path=xl/sharedStrings.xml><?xml version="1.0" encoding="utf-8"?>
<sst xmlns="http://schemas.openxmlformats.org/spreadsheetml/2006/main" count="318" uniqueCount="185">
  <si>
    <t>編製機關</t>
  </si>
  <si>
    <t>地區別</t>
  </si>
  <si>
    <t xml:space="preserve"> </t>
  </si>
  <si>
    <t>公開類</t>
  </si>
  <si>
    <t>年報</t>
  </si>
  <si>
    <r>
      <t>表　　號</t>
    </r>
  </si>
  <si>
    <t xml:space="preserve"> 1152－02－02</t>
  </si>
  <si>
    <t>單位:萬立方公尺</t>
  </si>
  <si>
    <t>期初存水量</t>
  </si>
  <si>
    <t>進水量</t>
  </si>
  <si>
    <t>發電水量</t>
  </si>
  <si>
    <t>各標的用水量</t>
  </si>
  <si>
    <t>損耗水量</t>
  </si>
  <si>
    <t>年底水庫水量</t>
  </si>
  <si>
    <t>總計</t>
  </si>
  <si>
    <t>農業用水</t>
  </si>
  <si>
    <t>生活用水</t>
  </si>
  <si>
    <t>工業用水</t>
  </si>
  <si>
    <t>淤積增減量</t>
  </si>
  <si>
    <t>水位(EL)</t>
  </si>
  <si>
    <t>放流</t>
  </si>
  <si>
    <t>回流</t>
  </si>
  <si>
    <t>資料來源：本署所屬北、中、南區水資源局及台灣電力股份有限公司、台灣糖業股份有限公司、台</t>
  </si>
  <si>
    <t xml:space="preserve">         2.各填報單位於次年3月底前將資料報送本署，由本署於次年4月底前完成彙編。         </t>
  </si>
  <si>
    <t xml:space="preserve">          4.計量單位均至少取至小數點後1位數，但「水位」請取至小數點後2位數。         </t>
  </si>
  <si>
    <t xml:space="preserve">          5.本表各標的之用水量除需水量外並含輸水損失。</t>
  </si>
  <si>
    <t>(公尺)</t>
  </si>
  <si>
    <t>主辦統計人員</t>
  </si>
  <si>
    <t>經濟部水利署</t>
  </si>
  <si>
    <t>業務主管人員</t>
  </si>
  <si>
    <t>機關首長</t>
  </si>
  <si>
    <t>洩洪量</t>
  </si>
  <si>
    <r>
      <t>次年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月底前編報</t>
    </r>
  </si>
  <si>
    <t>其他放流量</t>
  </si>
  <si>
    <t>期末存水量</t>
  </si>
  <si>
    <r>
      <t xml:space="preserve">                    </t>
    </r>
    <r>
      <rPr>
        <sz val="11"/>
        <color indexed="8"/>
        <rFont val="標楷體"/>
        <family val="4"/>
      </rPr>
      <t xml:space="preserve">灣自來水股份有限公司、臺北自來水事業處、金門縣政府、連江縣政府、臺北翡翠水庫          </t>
    </r>
  </si>
  <si>
    <r>
      <t xml:space="preserve">                    </t>
    </r>
    <r>
      <rPr>
        <sz val="11"/>
        <color indexed="8"/>
        <rFont val="標楷體"/>
        <family val="4"/>
      </rPr>
      <t xml:space="preserve">管理局、高雄市政府、苗栗、南投、嘉南、屏東農田水利會等經公告之水庫管理單位。       </t>
    </r>
  </si>
  <si>
    <r>
      <t>填表說明：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本表由本署主計室編製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式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份，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份送本署水源經營組，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份自存，並公布於本署網站。</t>
    </r>
  </si>
  <si>
    <t>水庫
名稱</t>
  </si>
  <si>
    <t xml:space="preserve">         3.期末存水量=期初存水量+進水量-發電水量放流+發電水量回流-生活及農工業用水量</t>
  </si>
  <si>
    <r>
      <t>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表</t>
    </r>
  </si>
  <si>
    <t>臺灣北區合計</t>
  </si>
  <si>
    <t>新山水庫</t>
  </si>
  <si>
    <t>西勢水庫</t>
  </si>
  <si>
    <t>阿玉壩</t>
  </si>
  <si>
    <t>羅好壩</t>
  </si>
  <si>
    <t>桂山壩</t>
  </si>
  <si>
    <t>粗坑壩</t>
  </si>
  <si>
    <t>直潭壩</t>
  </si>
  <si>
    <t>青潭堰</t>
  </si>
  <si>
    <t>石門水庫</t>
  </si>
  <si>
    <t>鳶山堰</t>
  </si>
  <si>
    <t>寶山水庫</t>
  </si>
  <si>
    <t>寶山第二水庫</t>
  </si>
  <si>
    <t>隆恩堰</t>
  </si>
  <si>
    <t>臺灣中區合計</t>
  </si>
  <si>
    <t>大埔水庫</t>
  </si>
  <si>
    <t>永和山水庫</t>
  </si>
  <si>
    <t>明德水庫</t>
  </si>
  <si>
    <t>鯉魚潭水庫</t>
  </si>
  <si>
    <t>石岡壩</t>
  </si>
  <si>
    <t>武界壩</t>
  </si>
  <si>
    <t>銃櫃壩</t>
  </si>
  <si>
    <t>頭社水庫</t>
  </si>
  <si>
    <t>集集攔河堰</t>
  </si>
  <si>
    <t>臺灣南區合計</t>
  </si>
  <si>
    <t>內埔子水庫</t>
  </si>
  <si>
    <t>仁義潭水庫</t>
  </si>
  <si>
    <t>南化水庫</t>
  </si>
  <si>
    <t>虎頭埤水庫</t>
  </si>
  <si>
    <t>阿公店水庫</t>
  </si>
  <si>
    <t>觀音湖水庫</t>
  </si>
  <si>
    <t>鳳山水庫</t>
  </si>
  <si>
    <t>澄清湖水庫</t>
  </si>
  <si>
    <t>高屏溪攔河堰</t>
  </si>
  <si>
    <t>牡丹水庫</t>
  </si>
  <si>
    <t>白河水庫</t>
  </si>
  <si>
    <t>尖山埤水庫</t>
  </si>
  <si>
    <t>德元埤水庫</t>
  </si>
  <si>
    <t>烏山頭水庫</t>
  </si>
  <si>
    <t>甲仙攔河堰</t>
  </si>
  <si>
    <t>鏡面水庫</t>
  </si>
  <si>
    <t>玉峰堰</t>
  </si>
  <si>
    <t>鹽水埤水庫</t>
  </si>
  <si>
    <t>龍鑾潭水庫</t>
  </si>
  <si>
    <t>臺灣東區合計</t>
  </si>
  <si>
    <t>南溪壩</t>
  </si>
  <si>
    <t>溪畔壩</t>
  </si>
  <si>
    <t>龍溪壩</t>
  </si>
  <si>
    <t>木瓜壩</t>
  </si>
  <si>
    <t>水簾壩</t>
  </si>
  <si>
    <t>酬勤水庫</t>
  </si>
  <si>
    <t xml:space="preserve"> 臺灣離島地區合計</t>
  </si>
  <si>
    <t xml:space="preserve">    澎湖地區計</t>
  </si>
  <si>
    <t>赤崁地下水庫</t>
  </si>
  <si>
    <t>成功水庫</t>
  </si>
  <si>
    <t>興仁水庫</t>
  </si>
  <si>
    <t>東衛水庫</t>
  </si>
  <si>
    <t>小池水庫</t>
  </si>
  <si>
    <t>西安水庫</t>
  </si>
  <si>
    <t>烏溝蓄水塘</t>
  </si>
  <si>
    <t>七美水庫</t>
  </si>
  <si>
    <t xml:space="preserve">    金門地區計</t>
  </si>
  <si>
    <t>金沙水庫</t>
  </si>
  <si>
    <t xml:space="preserve">    連江地區計</t>
  </si>
  <si>
    <t>東湧水庫</t>
  </si>
  <si>
    <t>青山壩</t>
  </si>
  <si>
    <t xml:space="preserve">            而汛期間則反推算烏山頭水庫集水區進水量。    </t>
  </si>
  <si>
    <t>日月潭水庫</t>
  </si>
  <si>
    <t>明潭下池水庫</t>
  </si>
  <si>
    <t>明湖下池水庫</t>
  </si>
  <si>
    <t>德基水庫</t>
  </si>
  <si>
    <t>谷關水庫</t>
  </si>
  <si>
    <t>天輪壩</t>
  </si>
  <si>
    <t>羅東攔河堰</t>
  </si>
  <si>
    <t>馬鞍壩</t>
  </si>
  <si>
    <t>霧社水庫</t>
  </si>
  <si>
    <t>士林攔河堰</t>
  </si>
  <si>
    <t>曾文水庫</t>
  </si>
  <si>
    <t>鹿寮溪水庫</t>
  </si>
  <si>
    <t>蘭潭水庫</t>
  </si>
  <si>
    <t>翡翠水庫</t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</si>
  <si>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上壩</t>
    </r>
    <r>
      <rPr>
        <sz val="11"/>
        <rFont val="Times New Roman"/>
        <family val="1"/>
      </rPr>
      <t>)</t>
    </r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</si>
  <si>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下壩</t>
    </r>
    <r>
      <rPr>
        <sz val="11"/>
        <rFont val="Times New Roman"/>
        <family val="1"/>
      </rPr>
      <t>)</t>
    </r>
  </si>
  <si>
    <t>津沙一號水庫</t>
  </si>
  <si>
    <t>津沙水庫</t>
  </si>
  <si>
    <t>勝利水庫</t>
  </si>
  <si>
    <t>后沃水庫</t>
  </si>
  <si>
    <t>劍潭水庫</t>
  </si>
  <si>
    <t>榮華壩</t>
  </si>
  <si>
    <t>榮湖水庫</t>
  </si>
  <si>
    <t>田浦水庫</t>
  </si>
  <si>
    <t>擎天水庫</t>
  </si>
  <si>
    <t>山西水庫</t>
  </si>
  <si>
    <t>太湖水庫</t>
  </si>
  <si>
    <t>陽明湖水庫</t>
  </si>
  <si>
    <t>瓊林水庫</t>
  </si>
  <si>
    <t>蘭湖水庫</t>
  </si>
  <si>
    <t>西湖水庫</t>
  </si>
  <si>
    <t>蓮湖水庫</t>
  </si>
  <si>
    <t>菱湖水庫</t>
  </si>
  <si>
    <t>金湖水庫</t>
  </si>
  <si>
    <t>附    註：1.表內水庫資料為「...」，係川流式取水未蓄水。</t>
  </si>
  <si>
    <t xml:space="preserve">   連江南竿鄉小計</t>
  </si>
  <si>
    <t xml:space="preserve">          -其他放流量-洩洪量-損耗水量。但依水位線換算之庫容量扣除淤積量應相當於期末存水量。</t>
  </si>
  <si>
    <t>湖山水庫</t>
  </si>
  <si>
    <t>…</t>
  </si>
  <si>
    <t>…</t>
  </si>
  <si>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標楷體"/>
        <family val="4"/>
      </rPr>
      <t>總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</si>
  <si>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審核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</si>
  <si>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</si>
  <si>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</si>
  <si>
    <t xml:space="preserve">         2.石門水庫部分水量放流至後池，由後池及水庫供應各標的用水。</t>
  </si>
  <si>
    <t xml:space="preserve">         3.隆恩堰部分資料為「...」，係因與寶山水庫及永和山水庫聯合運用。</t>
  </si>
  <si>
    <t xml:space="preserve">         8.高屏溪攔河堰部分資料為「...」，係因與澄清湖水庫聯合運用。</t>
  </si>
  <si>
    <t xml:space="preserve">         9.金門地區各湖庫給水供應係統合運用，並有地下水加入運用之情形。</t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</si>
  <si>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</si>
  <si>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</si>
  <si>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8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</si>
  <si>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8</t>
    </r>
  </si>
  <si>
    <r>
      <t>註</t>
    </r>
    <r>
      <rPr>
        <sz val="10"/>
        <rFont val="Times New Roman"/>
        <family val="1"/>
      </rPr>
      <t>9</t>
    </r>
  </si>
  <si>
    <r>
      <t>註</t>
    </r>
    <r>
      <rPr>
        <sz val="10"/>
        <rFont val="Times New Roman"/>
        <family val="1"/>
      </rPr>
      <t>10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</si>
  <si>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2</t>
    </r>
  </si>
  <si>
    <t xml:space="preserve">         6.「月別」請資料來源機關詳實填列，本署彙整資料時免填。</t>
  </si>
  <si>
    <t xml:space="preserve">         4.銃櫃壩與日月潭聯合運用，部分資料為「...」。</t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</si>
  <si>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4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</si>
  <si>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5</t>
    </r>
  </si>
  <si>
    <t xml:space="preserve">         5.損耗水量顯示負值：烏山頭水庫因入流量，主要由東口堰引取曾文水庫排放水，表列損耗水量之計算，係以東口取水量為基準 ，反推算結果，枯旱期間之耗損水量，包括水庫蒸發量及營運損失量，</t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</si>
  <si>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6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</si>
  <si>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6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</si>
  <si>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7</t>
    </r>
  </si>
  <si>
    <t xml:space="preserve">         6.甲仙攔河堰部分資料為「...」，係因引水至南化水庫聯合運用。</t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</si>
  <si>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</si>
  <si>
    <t xml:space="preserve">         7.阿公店水庫之損耗水量為負值係因淤積重測，沉澱物壓密，致水量增加。</t>
  </si>
  <si>
    <t xml:space="preserve">    中華民國107年</t>
  </si>
  <si>
    <t>秋桂山水庫</t>
  </si>
  <si>
    <t>坂里水庫</t>
  </si>
  <si>
    <t xml:space="preserve">         10.連江縣地區（東湧水庫、阪里水庫、勝利水庫、儲水沃水庫、津沙水庫、津沙一號水庫、秋桂山水庫、后沃水庫）各水庫因無法取得個別資料且給水供應係統合運用，僅以合計數表達 。</t>
  </si>
  <si>
    <t>美濃湖水庫</t>
  </si>
  <si>
    <t>註11</t>
  </si>
  <si>
    <t xml:space="preserve"> 水庫營運概況(修正表)</t>
  </si>
  <si>
    <t>中華民國108年7月11日修正</t>
  </si>
  <si>
    <t xml:space="preserve">         12.總計欄與細數和不一致，係因四捨五入之故。</t>
  </si>
  <si>
    <t xml:space="preserve">         11.依據經濟部107年8月8日經授水字第10720210590號公告，修正「中正湖水庫」名稱為「美濃湖水庫」。</t>
  </si>
  <si>
    <t>修正說明：  係修正數，修正「中正湖水庫」名稱為「美濃湖水庫」。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</si>
</sst>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_-* #,##0.0_-;\-* #,##0.0_-;_-* &quot;-&quot;?_-;_-@_-"/>
    <numFmt numFmtId="186" formatCode="#,##0.0_ "/>
    <numFmt numFmtId="187" formatCode="_-* #,##0.000000_-;\-* #,##0.000000_-;_-* &quot;-&quot;??????_-;_-@_-"/>
    <numFmt numFmtId="188" formatCode="_-* #,##0.0000000000_-;\-* #,##0.0000000000_-;_-* &quot;-&quot;??????????_-;_-@_-"/>
    <numFmt numFmtId="189" formatCode="_-* #,##0.0_-;\-* #,##0.0_-;_-* &quot;-&quot;??_-;_-@_-"/>
    <numFmt numFmtId="190" formatCode="0.0"/>
    <numFmt numFmtId="191" formatCode="0.0_);[Red]\(0.0\)"/>
    <numFmt numFmtId="192" formatCode="_-* #,##0.00_-;\-* #,##0.00_-;_-* &quot;-&quot;?_-;_-@_-"/>
    <numFmt numFmtId="193" formatCode="_-* #,##0_-;\-* #,##0_-;_-* &quot;-&quot;??_-;_-@_-"/>
    <numFmt numFmtId="194" formatCode="0_);[Red]\(0\)"/>
    <numFmt numFmtId="195" formatCode="_-* #,##0.000_-;\-* #,##0.000_-;_-* &quot;-&quot;?_-;_-@_-"/>
    <numFmt numFmtId="196" formatCode="_-* #,##0.0000_-;\-* #,##0.0000_-;_-* &quot;-&quot;?_-;_-@_-"/>
    <numFmt numFmtId="197" formatCode="_-* #,##0_-;\-* #,##0_-;_-* &quot;-&quot;?_-;_-@_-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9">
    <font>
      <sz val="12"/>
      <name val="新細明體"/>
      <family val="1"/>
    </font>
    <font>
      <sz val="10"/>
      <name val="Helv"/>
      <family val="2"/>
    </font>
    <font>
      <u val="single"/>
      <sz val="10.8"/>
      <color indexed="36"/>
      <name val="新細明體"/>
      <family val="1"/>
    </font>
    <font>
      <u val="single"/>
      <sz val="10.8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.5"/>
      <name val="標楷體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sz val="11"/>
      <name val="Arial Unicode MS"/>
      <family val="2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全真楷書"/>
      <family val="3"/>
    </font>
    <font>
      <sz val="11"/>
      <color indexed="8"/>
      <name val="全真楷書"/>
      <family val="3"/>
    </font>
    <font>
      <b/>
      <sz val="11"/>
      <color indexed="8"/>
      <name val="標楷體"/>
      <family val="4"/>
    </font>
    <font>
      <sz val="11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1"/>
      <color indexed="10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8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sz val="11"/>
      <color theme="1"/>
      <name val="Times New Roman"/>
      <family val="1"/>
    </font>
    <font>
      <sz val="10"/>
      <color theme="1"/>
      <name val="全真楷書"/>
      <family val="3"/>
    </font>
    <font>
      <sz val="11"/>
      <color theme="1"/>
      <name val="全真楷書"/>
      <family val="3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3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3499799966812134"/>
      <name val="Times New Roman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b/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1" fontId="70" fillId="0" borderId="0" xfId="0" applyNumberFormat="1" applyFont="1" applyFill="1" applyBorder="1" applyAlignment="1">
      <alignment/>
    </xf>
    <xf numFmtId="41" fontId="70" fillId="0" borderId="0" xfId="0" applyNumberFormat="1" applyFont="1" applyFill="1" applyAlignment="1">
      <alignment/>
    </xf>
    <xf numFmtId="41" fontId="70" fillId="0" borderId="10" xfId="0" applyNumberFormat="1" applyFont="1" applyFill="1" applyBorder="1" applyAlignment="1">
      <alignment/>
    </xf>
    <xf numFmtId="49" fontId="70" fillId="0" borderId="11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3" fontId="71" fillId="0" borderId="10" xfId="35" applyNumberFormat="1" applyFont="1" applyFill="1" applyBorder="1" applyAlignment="1">
      <alignment horizontal="right"/>
    </xf>
    <xf numFmtId="43" fontId="72" fillId="0" borderId="10" xfId="35" applyNumberFormat="1" applyFont="1" applyFill="1" applyBorder="1" applyAlignment="1">
      <alignment horizontal="right"/>
    </xf>
    <xf numFmtId="43" fontId="71" fillId="0" borderId="10" xfId="0" applyNumberFormat="1" applyFont="1" applyFill="1" applyBorder="1" applyAlignment="1">
      <alignment horizontal="right"/>
    </xf>
    <xf numFmtId="49" fontId="73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41" fontId="71" fillId="0" borderId="10" xfId="0" applyNumberFormat="1" applyFont="1" applyFill="1" applyBorder="1" applyAlignment="1">
      <alignment/>
    </xf>
    <xf numFmtId="41" fontId="71" fillId="0" borderId="0" xfId="0" applyNumberFormat="1" applyFont="1" applyFill="1" applyBorder="1" applyAlignment="1">
      <alignment/>
    </xf>
    <xf numFmtId="41" fontId="71" fillId="0" borderId="10" xfId="0" applyNumberFormat="1" applyFont="1" applyFill="1" applyBorder="1" applyAlignment="1">
      <alignment horizontal="centerContinuous"/>
    </xf>
    <xf numFmtId="181" fontId="73" fillId="0" borderId="0" xfId="0" applyNumberFormat="1" applyFont="1" applyFill="1" applyBorder="1" applyAlignment="1">
      <alignment horizontal="center" vertical="center"/>
    </xf>
    <xf numFmtId="181" fontId="71" fillId="0" borderId="0" xfId="0" applyNumberFormat="1" applyFont="1" applyFill="1" applyBorder="1" applyAlignment="1">
      <alignment horizontal="right"/>
    </xf>
    <xf numFmtId="181" fontId="71" fillId="0" borderId="10" xfId="0" applyNumberFormat="1" applyFont="1" applyFill="1" applyBorder="1" applyAlignment="1">
      <alignment horizontal="right"/>
    </xf>
    <xf numFmtId="181" fontId="71" fillId="0" borderId="10" xfId="0" applyNumberFormat="1" applyFont="1" applyFill="1" applyBorder="1" applyAlignment="1">
      <alignment horizontal="centerContinuous"/>
    </xf>
    <xf numFmtId="181" fontId="71" fillId="0" borderId="12" xfId="0" applyNumberFormat="1" applyFont="1" applyFill="1" applyBorder="1" applyAlignment="1">
      <alignment horizontal="center" vertical="center" wrapText="1"/>
    </xf>
    <xf numFmtId="181" fontId="71" fillId="0" borderId="13" xfId="0" applyNumberFormat="1" applyFont="1" applyFill="1" applyBorder="1" applyAlignment="1">
      <alignment horizontal="center" vertical="top" wrapText="1"/>
    </xf>
    <xf numFmtId="181" fontId="71" fillId="0" borderId="10" xfId="35" applyNumberFormat="1" applyFont="1" applyFill="1" applyBorder="1" applyAlignment="1">
      <alignment horizontal="right"/>
    </xf>
    <xf numFmtId="186" fontId="73" fillId="0" borderId="0" xfId="0" applyNumberFormat="1" applyFont="1" applyFill="1" applyBorder="1" applyAlignment="1">
      <alignment horizontal="center" vertical="center"/>
    </xf>
    <xf numFmtId="186" fontId="70" fillId="0" borderId="10" xfId="0" applyNumberFormat="1" applyFont="1" applyFill="1" applyBorder="1" applyAlignment="1">
      <alignment horizontal="centerContinuous"/>
    </xf>
    <xf numFmtId="186" fontId="71" fillId="0" borderId="10" xfId="35" applyNumberFormat="1" applyFont="1" applyFill="1" applyBorder="1" applyAlignment="1">
      <alignment horizontal="right"/>
    </xf>
    <xf numFmtId="11" fontId="13" fillId="0" borderId="0" xfId="0" applyNumberFormat="1" applyFont="1" applyFill="1" applyBorder="1" applyAlignment="1">
      <alignment horizontal="left"/>
    </xf>
    <xf numFmtId="185" fontId="13" fillId="0" borderId="0" xfId="0" applyNumberFormat="1" applyFont="1" applyFill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185" fontId="14" fillId="0" borderId="0" xfId="0" applyNumberFormat="1" applyFont="1" applyFill="1" applyBorder="1" applyAlignment="1">
      <alignment horizontal="right" vertical="center"/>
    </xf>
    <xf numFmtId="185" fontId="13" fillId="0" borderId="14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distributed" vertical="center"/>
      <protection hidden="1" locked="0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71" fillId="0" borderId="0" xfId="0" applyFont="1" applyFill="1" applyBorder="1" applyAlignment="1" applyProtection="1">
      <alignment horizontal="distributed" vertical="center"/>
      <protection hidden="1" locked="0"/>
    </xf>
    <xf numFmtId="0" fontId="71" fillId="0" borderId="0" xfId="0" applyFont="1" applyFill="1" applyBorder="1" applyAlignment="1" applyProtection="1">
      <alignment horizontal="left" vertical="center"/>
      <protection hidden="1" locked="0"/>
    </xf>
    <xf numFmtId="0" fontId="74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186" fontId="74" fillId="0" borderId="0" xfId="0" applyNumberFormat="1" applyFont="1" applyFill="1" applyBorder="1" applyAlignment="1">
      <alignment/>
    </xf>
    <xf numFmtId="181" fontId="74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/>
    </xf>
    <xf numFmtId="186" fontId="70" fillId="0" borderId="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186" fontId="7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0" fontId="74" fillId="0" borderId="0" xfId="0" applyFont="1" applyFill="1" applyAlignment="1">
      <alignment/>
    </xf>
    <xf numFmtId="0" fontId="7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72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43" fontId="72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43" fontId="72" fillId="0" borderId="0" xfId="0" applyNumberFormat="1" applyFont="1" applyFill="1" applyAlignment="1">
      <alignment/>
    </xf>
    <xf numFmtId="0" fontId="72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186" fontId="71" fillId="0" borderId="0" xfId="0" applyNumberFormat="1" applyFont="1" applyFill="1" applyAlignment="1">
      <alignment/>
    </xf>
    <xf numFmtId="181" fontId="72" fillId="0" borderId="0" xfId="0" applyNumberFormat="1" applyFont="1" applyFill="1" applyBorder="1" applyAlignment="1">
      <alignment horizontal="right" vertical="center"/>
    </xf>
    <xf numFmtId="0" fontId="79" fillId="0" borderId="0" xfId="0" applyFont="1" applyFill="1" applyAlignment="1" applyProtection="1">
      <alignment horizontal="left"/>
      <protection hidden="1" locked="0"/>
    </xf>
    <xf numFmtId="4" fontId="79" fillId="0" borderId="0" xfId="0" applyNumberFormat="1" applyFont="1" applyFill="1" applyAlignment="1" applyProtection="1">
      <alignment/>
      <protection hidden="1" locked="0"/>
    </xf>
    <xf numFmtId="0" fontId="72" fillId="0" borderId="0" xfId="0" applyFont="1" applyFill="1" applyBorder="1" applyAlignment="1">
      <alignment/>
    </xf>
    <xf numFmtId="186" fontId="78" fillId="0" borderId="0" xfId="0" applyNumberFormat="1" applyFont="1" applyFill="1" applyAlignment="1">
      <alignment/>
    </xf>
    <xf numFmtId="181" fontId="78" fillId="0" borderId="0" xfId="0" applyNumberFormat="1" applyFont="1" applyFill="1" applyAlignment="1">
      <alignment/>
    </xf>
    <xf numFmtId="0" fontId="80" fillId="0" borderId="0" xfId="0" applyFont="1" applyFill="1" applyAlignment="1" applyProtection="1">
      <alignment horizontal="left"/>
      <protection hidden="1" locked="0"/>
    </xf>
    <xf numFmtId="43" fontId="71" fillId="0" borderId="0" xfId="0" applyNumberFormat="1" applyFont="1" applyFill="1" applyBorder="1" applyAlignment="1">
      <alignment/>
    </xf>
    <xf numFmtId="4" fontId="80" fillId="0" borderId="0" xfId="0" applyNumberFormat="1" applyFont="1" applyFill="1" applyAlignment="1" applyProtection="1">
      <alignment/>
      <protection hidden="1" locked="0"/>
    </xf>
    <xf numFmtId="0" fontId="71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186" fontId="70" fillId="0" borderId="0" xfId="0" applyNumberFormat="1" applyFont="1" applyFill="1" applyAlignment="1">
      <alignment/>
    </xf>
    <xf numFmtId="181" fontId="70" fillId="0" borderId="0" xfId="0" applyNumberFormat="1" applyFont="1" applyFill="1" applyAlignment="1">
      <alignment/>
    </xf>
    <xf numFmtId="186" fontId="74" fillId="0" borderId="0" xfId="0" applyNumberFormat="1" applyFont="1" applyFill="1" applyAlignment="1">
      <alignment/>
    </xf>
    <xf numFmtId="181" fontId="7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 horizontal="right" vertical="center"/>
    </xf>
    <xf numFmtId="185" fontId="15" fillId="0" borderId="14" xfId="0" applyNumberFormat="1" applyFont="1" applyFill="1" applyBorder="1" applyAlignment="1">
      <alignment horizontal="left" vertical="center" wrapText="1"/>
    </xf>
    <xf numFmtId="185" fontId="12" fillId="0" borderId="17" xfId="0" applyNumberFormat="1" applyFont="1" applyFill="1" applyBorder="1" applyAlignment="1">
      <alignment horizontal="right" vertical="center"/>
    </xf>
    <xf numFmtId="181" fontId="81" fillId="0" borderId="17" xfId="0" applyNumberFormat="1" applyFont="1" applyFill="1" applyBorder="1" applyAlignment="1">
      <alignment horizontal="right" vertical="center"/>
    </xf>
    <xf numFmtId="181" fontId="81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1" fontId="71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vertical="center" wrapText="1"/>
    </xf>
    <xf numFmtId="185" fontId="14" fillId="0" borderId="10" xfId="0" applyNumberFormat="1" applyFont="1" applyFill="1" applyBorder="1" applyAlignment="1">
      <alignment horizontal="right" vertical="center"/>
    </xf>
    <xf numFmtId="181" fontId="14" fillId="0" borderId="10" xfId="0" applyNumberFormat="1" applyFont="1" applyFill="1" applyBorder="1" applyAlignment="1">
      <alignment horizontal="right" vertical="center"/>
    </xf>
    <xf numFmtId="41" fontId="70" fillId="0" borderId="0" xfId="0" applyNumberFormat="1" applyFont="1" applyFill="1" applyBorder="1" applyAlignment="1">
      <alignment horizontal="distributed" vertical="center"/>
    </xf>
    <xf numFmtId="0" fontId="71" fillId="0" borderId="0" xfId="0" applyFont="1" applyFill="1" applyAlignment="1">
      <alignment vertical="center"/>
    </xf>
    <xf numFmtId="0" fontId="71" fillId="0" borderId="10" xfId="0" applyFont="1" applyFill="1" applyBorder="1" applyAlignment="1">
      <alignment vertical="center"/>
    </xf>
    <xf numFmtId="43" fontId="81" fillId="0" borderId="17" xfId="35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left" vertical="center"/>
    </xf>
    <xf numFmtId="185" fontId="14" fillId="0" borderId="0" xfId="0" applyNumberFormat="1" applyFont="1" applyFill="1" applyBorder="1" applyAlignment="1">
      <alignment horizontal="left" vertical="center"/>
    </xf>
    <xf numFmtId="43" fontId="71" fillId="0" borderId="10" xfId="35" applyNumberFormat="1" applyFont="1" applyFill="1" applyBorder="1" applyAlignment="1">
      <alignment horizontal="center" vertical="center"/>
    </xf>
    <xf numFmtId="43" fontId="72" fillId="0" borderId="0" xfId="0" applyNumberFormat="1" applyFont="1" applyFill="1" applyAlignment="1" applyProtection="1">
      <alignment horizontal="center" vertical="center"/>
      <protection locked="0"/>
    </xf>
    <xf numFmtId="0" fontId="79" fillId="0" borderId="0" xfId="0" applyFont="1" applyFill="1" applyAlignment="1" applyProtection="1">
      <alignment horizontal="center" vertical="center"/>
      <protection hidden="1" locked="0"/>
    </xf>
    <xf numFmtId="0" fontId="80" fillId="0" borderId="0" xfId="0" applyFont="1" applyFill="1" applyAlignment="1" applyProtection="1">
      <alignment horizontal="center" vertical="center"/>
      <protection hidden="1" locked="0"/>
    </xf>
    <xf numFmtId="0" fontId="70" fillId="0" borderId="0" xfId="0" applyFont="1" applyFill="1" applyAlignment="1">
      <alignment vertical="center"/>
    </xf>
    <xf numFmtId="185" fontId="13" fillId="0" borderId="0" xfId="0" applyNumberFormat="1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185" fontId="19" fillId="0" borderId="0" xfId="0" applyNumberFormat="1" applyFont="1" applyFill="1" applyBorder="1" applyAlignment="1">
      <alignment horizontal="right" vertical="center"/>
    </xf>
    <xf numFmtId="185" fontId="16" fillId="0" borderId="0" xfId="35" applyNumberFormat="1" applyFont="1" applyFill="1" applyBorder="1" applyAlignment="1">
      <alignment vertical="center"/>
    </xf>
    <xf numFmtId="180" fontId="20" fillId="0" borderId="0" xfId="35" applyNumberFormat="1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 wrapText="1"/>
    </xf>
    <xf numFmtId="185" fontId="16" fillId="0" borderId="10" xfId="35" applyNumberFormat="1" applyFont="1" applyFill="1" applyBorder="1" applyAlignment="1">
      <alignment vertical="center"/>
    </xf>
    <xf numFmtId="185" fontId="19" fillId="0" borderId="0" xfId="35" applyNumberFormat="1" applyFont="1" applyFill="1" applyBorder="1" applyAlignment="1">
      <alignment vertical="center"/>
    </xf>
    <xf numFmtId="185" fontId="16" fillId="0" borderId="10" xfId="0" applyNumberFormat="1" applyFont="1" applyFill="1" applyBorder="1" applyAlignment="1">
      <alignment vertical="center" wrapText="1"/>
    </xf>
    <xf numFmtId="0" fontId="82" fillId="0" borderId="18" xfId="0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horizontal="right" vertical="center"/>
    </xf>
    <xf numFmtId="185" fontId="13" fillId="0" borderId="16" xfId="0" applyNumberFormat="1" applyFont="1" applyFill="1" applyBorder="1" applyAlignment="1">
      <alignment horizontal="right" vertical="center"/>
    </xf>
    <xf numFmtId="185" fontId="11" fillId="0" borderId="14" xfId="0" applyNumberFormat="1" applyFont="1" applyFill="1" applyBorder="1" applyAlignment="1">
      <alignment horizontal="fill" vertical="center" wrapText="1"/>
    </xf>
    <xf numFmtId="185" fontId="13" fillId="0" borderId="14" xfId="0" applyNumberFormat="1" applyFont="1" applyFill="1" applyBorder="1" applyAlignment="1">
      <alignment horizontal="left"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horizontal="right"/>
    </xf>
    <xf numFmtId="185" fontId="13" fillId="0" borderId="18" xfId="0" applyNumberFormat="1" applyFont="1" applyFill="1" applyBorder="1" applyAlignment="1">
      <alignment horizontal="right" vertical="center"/>
    </xf>
    <xf numFmtId="185" fontId="14" fillId="0" borderId="17" xfId="0" applyNumberFormat="1" applyFont="1" applyFill="1" applyBorder="1" applyAlignment="1">
      <alignment horizontal="right" vertical="center"/>
    </xf>
    <xf numFmtId="181" fontId="14" fillId="0" borderId="17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177" fontId="0" fillId="0" borderId="17" xfId="0" applyNumberFormat="1" applyFill="1" applyBorder="1" applyAlignment="1">
      <alignment/>
    </xf>
    <xf numFmtId="185" fontId="16" fillId="0" borderId="17" xfId="35" applyNumberFormat="1" applyFont="1" applyFill="1" applyBorder="1" applyAlignment="1">
      <alignment vertical="center"/>
    </xf>
    <xf numFmtId="185" fontId="11" fillId="0" borderId="18" xfId="0" applyNumberFormat="1" applyFont="1" applyFill="1" applyBorder="1" applyAlignment="1">
      <alignment horizontal="right" vertical="center"/>
    </xf>
    <xf numFmtId="185" fontId="14" fillId="0" borderId="17" xfId="0" applyNumberFormat="1" applyFont="1" applyFill="1" applyBorder="1" applyAlignment="1">
      <alignment horizontal="left" vertical="center"/>
    </xf>
    <xf numFmtId="185" fontId="19" fillId="0" borderId="17" xfId="0" applyNumberFormat="1" applyFont="1" applyFill="1" applyBorder="1" applyAlignment="1">
      <alignment horizontal="right" vertical="center"/>
    </xf>
    <xf numFmtId="181" fontId="71" fillId="0" borderId="17" xfId="0" applyNumberFormat="1" applyFont="1" applyFill="1" applyBorder="1" applyAlignment="1">
      <alignment horizontal="right" vertical="center"/>
    </xf>
    <xf numFmtId="185" fontId="16" fillId="0" borderId="17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85" fontId="83" fillId="0" borderId="0" xfId="0" applyNumberFormat="1" applyFont="1" applyFill="1" applyBorder="1" applyAlignment="1">
      <alignment horizontal="right" vertical="center"/>
    </xf>
    <xf numFmtId="185" fontId="21" fillId="0" borderId="14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1" fontId="71" fillId="0" borderId="0" xfId="0" applyNumberFormat="1" applyFont="1" applyFill="1" applyBorder="1" applyAlignment="1">
      <alignment horizontal="center"/>
    </xf>
    <xf numFmtId="41" fontId="71" fillId="0" borderId="0" xfId="35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192" fontId="0" fillId="0" borderId="10" xfId="0" applyNumberForma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6" fillId="0" borderId="0" xfId="0" applyNumberFormat="1" applyFont="1" applyFill="1" applyBorder="1" applyAlignment="1">
      <alignment/>
    </xf>
    <xf numFmtId="41" fontId="75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 hidden="1" locked="0"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5" fillId="0" borderId="10" xfId="0" applyFont="1" applyFill="1" applyBorder="1" applyAlignment="1">
      <alignment vertical="center"/>
    </xf>
    <xf numFmtId="184" fontId="84" fillId="0" borderId="17" xfId="35" applyNumberFormat="1" applyFont="1" applyFill="1" applyBorder="1" applyAlignment="1">
      <alignment horizontal="centerContinuous" vertical="center"/>
    </xf>
    <xf numFmtId="180" fontId="16" fillId="0" borderId="0" xfId="35" applyNumberFormat="1" applyFont="1" applyFill="1" applyBorder="1" applyAlignment="1">
      <alignment vertical="center"/>
    </xf>
    <xf numFmtId="180" fontId="85" fillId="0" borderId="0" xfId="35" applyNumberFormat="1" applyFont="1" applyFill="1" applyBorder="1" applyAlignment="1">
      <alignment vertical="center"/>
    </xf>
    <xf numFmtId="180" fontId="16" fillId="0" borderId="10" xfId="35" applyNumberFormat="1" applyFont="1" applyFill="1" applyBorder="1" applyAlignment="1">
      <alignment vertical="center"/>
    </xf>
    <xf numFmtId="180" fontId="16" fillId="0" borderId="17" xfId="35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184" fontId="75" fillId="0" borderId="10" xfId="35" applyNumberFormat="1" applyFont="1" applyFill="1" applyBorder="1" applyAlignment="1">
      <alignment horizontal="centerContinuous" vertical="center"/>
    </xf>
    <xf numFmtId="4" fontId="75" fillId="0" borderId="0" xfId="0" applyNumberFormat="1" applyFont="1" applyFill="1" applyAlignment="1" applyProtection="1">
      <alignment horizontal="left" vertical="center"/>
      <protection hidden="1" locked="0"/>
    </xf>
    <xf numFmtId="185" fontId="16" fillId="0" borderId="0" xfId="0" applyNumberFormat="1" applyFont="1" applyFill="1" applyAlignment="1">
      <alignment horizontal="right" vertical="center"/>
    </xf>
    <xf numFmtId="185" fontId="86" fillId="0" borderId="14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14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/>
    </xf>
    <xf numFmtId="185" fontId="13" fillId="0" borderId="17" xfId="0" applyNumberFormat="1" applyFont="1" applyFill="1" applyBorder="1" applyAlignment="1">
      <alignment horizontal="left" vertical="center"/>
    </xf>
    <xf numFmtId="185" fontId="13" fillId="0" borderId="1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41" fontId="71" fillId="0" borderId="19" xfId="0" applyNumberFormat="1" applyFont="1" applyFill="1" applyBorder="1" applyAlignment="1">
      <alignment horizontal="center"/>
    </xf>
    <xf numFmtId="41" fontId="71" fillId="0" borderId="20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2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1" fillId="0" borderId="19" xfId="0" applyFont="1" applyFill="1" applyBorder="1" applyAlignment="1">
      <alignment horizontal="center"/>
    </xf>
    <xf numFmtId="49" fontId="71" fillId="0" borderId="21" xfId="35" applyNumberFormat="1" applyFont="1" applyFill="1" applyBorder="1" applyAlignment="1">
      <alignment horizontal="center" vertical="center" textRotation="255" wrapText="1"/>
    </xf>
    <xf numFmtId="49" fontId="70" fillId="0" borderId="22" xfId="0" applyNumberFormat="1" applyFont="1" applyFill="1" applyBorder="1" applyAlignment="1">
      <alignment horizontal="center" vertical="center" textRotation="255" wrapText="1"/>
    </xf>
    <xf numFmtId="49" fontId="70" fillId="0" borderId="23" xfId="0" applyNumberFormat="1" applyFont="1" applyFill="1" applyBorder="1" applyAlignment="1">
      <alignment horizontal="center" vertical="center" textRotation="255" wrapText="1"/>
    </xf>
    <xf numFmtId="41" fontId="71" fillId="0" borderId="0" xfId="0" applyNumberFormat="1" applyFont="1" applyFill="1" applyBorder="1" applyAlignment="1">
      <alignment horizontal="center"/>
    </xf>
    <xf numFmtId="49" fontId="88" fillId="0" borderId="0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top" textRotation="255" wrapText="1"/>
    </xf>
    <xf numFmtId="49" fontId="71" fillId="0" borderId="23" xfId="0" applyNumberFormat="1" applyFont="1" applyFill="1" applyBorder="1" applyAlignment="1">
      <alignment horizontal="center" vertical="top" textRotation="255" wrapText="1"/>
    </xf>
    <xf numFmtId="41" fontId="71" fillId="0" borderId="21" xfId="0" applyNumberFormat="1" applyFont="1" applyFill="1" applyBorder="1" applyAlignment="1">
      <alignment horizontal="center" vertical="center" textRotation="255" wrapText="1"/>
    </xf>
    <xf numFmtId="0" fontId="74" fillId="0" borderId="22" xfId="0" applyFont="1" applyFill="1" applyBorder="1" applyAlignment="1">
      <alignment horizontal="center" vertical="center" textRotation="255" wrapText="1"/>
    </xf>
    <xf numFmtId="0" fontId="74" fillId="0" borderId="23" xfId="0" applyFont="1" applyFill="1" applyBorder="1" applyAlignment="1">
      <alignment horizontal="center" vertical="center" textRotation="255" wrapText="1"/>
    </xf>
    <xf numFmtId="0" fontId="71" fillId="0" borderId="13" xfId="0" applyFont="1" applyFill="1" applyBorder="1" applyAlignment="1" applyProtection="1">
      <alignment horizontal="left" vertical="center"/>
      <protection hidden="1" locked="0"/>
    </xf>
    <xf numFmtId="0" fontId="71" fillId="0" borderId="10" xfId="0" applyFont="1" applyFill="1" applyBorder="1" applyAlignment="1" applyProtection="1">
      <alignment horizontal="left" vertical="center"/>
      <protection hidden="1" locked="0"/>
    </xf>
    <xf numFmtId="41" fontId="71" fillId="0" borderId="13" xfId="0" applyNumberFormat="1" applyFont="1" applyFill="1" applyBorder="1" applyAlignment="1">
      <alignment horizontal="center"/>
    </xf>
    <xf numFmtId="41" fontId="71" fillId="0" borderId="10" xfId="0" applyNumberFormat="1" applyFont="1" applyFill="1" applyBorder="1" applyAlignment="1">
      <alignment horizontal="center"/>
    </xf>
    <xf numFmtId="41" fontId="71" fillId="0" borderId="16" xfId="0" applyNumberFormat="1" applyFont="1" applyFill="1" applyBorder="1" applyAlignment="1">
      <alignment horizontal="center"/>
    </xf>
    <xf numFmtId="49" fontId="71" fillId="0" borderId="21" xfId="35" applyNumberFormat="1" applyFont="1" applyFill="1" applyBorder="1" applyAlignment="1">
      <alignment horizontal="center" vertical="center" wrapText="1"/>
    </xf>
    <xf numFmtId="49" fontId="71" fillId="0" borderId="23" xfId="35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71" fillId="0" borderId="0" xfId="35" applyFont="1" applyFill="1" applyBorder="1" applyAlignment="1">
      <alignment/>
    </xf>
    <xf numFmtId="11" fontId="71" fillId="0" borderId="0" xfId="0" applyNumberFormat="1" applyFont="1" applyFill="1" applyBorder="1" applyAlignment="1">
      <alignment horizontal="left" vertical="center"/>
    </xf>
    <xf numFmtId="2" fontId="71" fillId="0" borderId="0" xfId="0" applyNumberFormat="1" applyFont="1" applyFill="1" applyAlignment="1">
      <alignment vertical="center"/>
    </xf>
    <xf numFmtId="0" fontId="71" fillId="0" borderId="18" xfId="0" applyFont="1" applyFill="1" applyBorder="1" applyAlignment="1" applyProtection="1">
      <alignment horizontal="center" vertical="center" wrapText="1"/>
      <protection hidden="1" locked="0"/>
    </xf>
    <xf numFmtId="0" fontId="71" fillId="0" borderId="14" xfId="0" applyFont="1" applyFill="1" applyBorder="1" applyAlignment="1" applyProtection="1">
      <alignment horizontal="center" vertical="center" wrapText="1"/>
      <protection hidden="1" locked="0"/>
    </xf>
    <xf numFmtId="0" fontId="71" fillId="0" borderId="16" xfId="0" applyFont="1" applyFill="1" applyBorder="1" applyAlignment="1" applyProtection="1">
      <alignment horizontal="center" vertical="center" wrapText="1"/>
      <protection hidden="1" locked="0"/>
    </xf>
    <xf numFmtId="49" fontId="71" fillId="0" borderId="12" xfId="0" applyNumberFormat="1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9" fontId="71" fillId="0" borderId="24" xfId="0" applyNumberFormat="1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41" fontId="71" fillId="0" borderId="0" xfId="35" applyFont="1" applyFill="1" applyBorder="1" applyAlignment="1">
      <alignment vertical="center"/>
    </xf>
    <xf numFmtId="0" fontId="74" fillId="0" borderId="0" xfId="0" applyFont="1" applyFill="1" applyAlignment="1">
      <alignment horizontal="right"/>
    </xf>
    <xf numFmtId="186" fontId="71" fillId="0" borderId="21" xfId="0" applyNumberFormat="1" applyFont="1" applyFill="1" applyBorder="1" applyAlignment="1">
      <alignment horizontal="center" vertical="top" textRotation="255"/>
    </xf>
    <xf numFmtId="186" fontId="71" fillId="0" borderId="23" xfId="0" applyNumberFormat="1" applyFont="1" applyFill="1" applyBorder="1" applyAlignment="1">
      <alignment horizontal="center" vertical="top" textRotation="255"/>
    </xf>
    <xf numFmtId="11" fontId="78" fillId="0" borderId="0" xfId="0" applyNumberFormat="1" applyFont="1" applyFill="1" applyBorder="1" applyAlignment="1">
      <alignment horizontal="left" vertical="center"/>
    </xf>
    <xf numFmtId="49" fontId="71" fillId="0" borderId="17" xfId="35" applyNumberFormat="1" applyFont="1" applyFill="1" applyBorder="1" applyAlignment="1">
      <alignment horizontal="center" vertical="center" textRotation="255" wrapText="1"/>
    </xf>
    <xf numFmtId="0" fontId="74" fillId="0" borderId="18" xfId="0" applyFont="1" applyFill="1" applyBorder="1" applyAlignment="1">
      <alignment horizontal="center" vertical="center" textRotation="255" wrapText="1"/>
    </xf>
    <xf numFmtId="0" fontId="74" fillId="0" borderId="10" xfId="0" applyFont="1" applyFill="1" applyBorder="1" applyAlignment="1">
      <alignment horizontal="center" vertical="center" textRotation="255" wrapText="1"/>
    </xf>
    <xf numFmtId="0" fontId="74" fillId="0" borderId="16" xfId="0" applyFont="1" applyFill="1" applyBorder="1" applyAlignment="1">
      <alignment horizontal="center" vertical="center" textRotation="255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69</xdr:row>
      <xdr:rowOff>47625</xdr:rowOff>
    </xdr:from>
    <xdr:to>
      <xdr:col>1</xdr:col>
      <xdr:colOff>28575</xdr:colOff>
      <xdr:row>69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400175" y="216979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733425</xdr:colOff>
      <xdr:row>144</xdr:row>
      <xdr:rowOff>152400</xdr:rowOff>
    </xdr:from>
    <xdr:to>
      <xdr:col>0</xdr:col>
      <xdr:colOff>1095375</xdr:colOff>
      <xdr:row>146</xdr:row>
      <xdr:rowOff>19050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733425" y="427577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view="pageBreakPreview" zoomScale="90" zoomScaleSheetLayoutView="90" workbookViewId="0" topLeftCell="A1">
      <selection activeCell="A4" sqref="A4:Q4"/>
    </sheetView>
  </sheetViews>
  <sheetFormatPr defaultColWidth="9.00390625" defaultRowHeight="16.5"/>
  <cols>
    <col min="1" max="1" width="21.875" style="50" customWidth="1"/>
    <col min="2" max="2" width="14.75390625" style="104" customWidth="1"/>
    <col min="3" max="3" width="7.875" style="152" customWidth="1"/>
    <col min="4" max="4" width="11.25390625" style="50" customWidth="1"/>
    <col min="5" max="5" width="12.875" style="50" customWidth="1"/>
    <col min="6" max="6" width="12.75390625" style="50" customWidth="1"/>
    <col min="7" max="8" width="11.25390625" style="50" customWidth="1"/>
    <col min="9" max="9" width="11.375" style="50" customWidth="1"/>
    <col min="10" max="10" width="11.75390625" style="50" customWidth="1"/>
    <col min="11" max="11" width="10.00390625" style="50" customWidth="1"/>
    <col min="12" max="12" width="11.50390625" style="50" customWidth="1"/>
    <col min="13" max="13" width="12.625" style="50" customWidth="1"/>
    <col min="14" max="14" width="9.875" style="50" customWidth="1"/>
    <col min="15" max="15" width="11.25390625" style="50" customWidth="1"/>
    <col min="16" max="16" width="7.50390625" style="76" customWidth="1"/>
    <col min="17" max="17" width="10.00390625" style="77" customWidth="1"/>
    <col min="18" max="18" width="9.00390625" style="32" customWidth="1"/>
    <col min="19" max="19" width="11.625" style="33" hidden="1" customWidth="1"/>
    <col min="20" max="20" width="2.25390625" style="32" hidden="1" customWidth="1"/>
    <col min="21" max="21" width="10.00390625" style="145" hidden="1" customWidth="1"/>
    <col min="22" max="22" width="9.625" style="32" customWidth="1"/>
    <col min="23" max="16384" width="9.00390625" style="32" customWidth="1"/>
  </cols>
  <sheetData>
    <row r="1" spans="1:17" ht="15.75">
      <c r="A1" s="31" t="s">
        <v>3</v>
      </c>
      <c r="B1" s="92"/>
      <c r="C1" s="149"/>
      <c r="D1" s="2"/>
      <c r="E1" s="2"/>
      <c r="F1" s="2"/>
      <c r="G1" s="2"/>
      <c r="H1" s="2"/>
      <c r="I1" s="2"/>
      <c r="J1" s="2"/>
      <c r="K1" s="171" t="s">
        <v>0</v>
      </c>
      <c r="L1" s="172"/>
      <c r="M1" s="173"/>
      <c r="N1" s="171" t="s">
        <v>28</v>
      </c>
      <c r="O1" s="174"/>
      <c r="P1" s="174"/>
      <c r="Q1" s="175"/>
    </row>
    <row r="2" spans="1:17" ht="15.75">
      <c r="A2" s="31" t="s">
        <v>4</v>
      </c>
      <c r="B2" s="187" t="s">
        <v>32</v>
      </c>
      <c r="C2" s="188"/>
      <c r="D2" s="3"/>
      <c r="E2" s="3"/>
      <c r="F2" s="3"/>
      <c r="G2" s="3"/>
      <c r="H2" s="3"/>
      <c r="I2" s="3"/>
      <c r="J2" s="3"/>
      <c r="K2" s="171" t="s">
        <v>5</v>
      </c>
      <c r="L2" s="172"/>
      <c r="M2" s="173"/>
      <c r="N2" s="176" t="s">
        <v>6</v>
      </c>
      <c r="O2" s="174"/>
      <c r="P2" s="174"/>
      <c r="Q2" s="175"/>
    </row>
    <row r="3" spans="1:17" ht="9.75" customHeight="1">
      <c r="A3" s="34"/>
      <c r="B3" s="35"/>
      <c r="C3" s="150"/>
      <c r="D3" s="1"/>
      <c r="E3" s="1"/>
      <c r="F3" s="1"/>
      <c r="G3" s="1"/>
      <c r="H3" s="1"/>
      <c r="I3" s="1"/>
      <c r="J3" s="1"/>
      <c r="K3" s="142"/>
      <c r="L3" s="142"/>
      <c r="M3" s="36"/>
      <c r="N3" s="37"/>
      <c r="O3" s="38"/>
      <c r="P3" s="39"/>
      <c r="Q3" s="40"/>
    </row>
    <row r="4" spans="1:17" ht="42" customHeight="1">
      <c r="A4" s="181" t="s">
        <v>180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ht="9" customHeight="1">
      <c r="A5" s="9"/>
      <c r="B5" s="9"/>
      <c r="C5" s="15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1"/>
      <c r="Q5" s="14"/>
    </row>
    <row r="6" spans="1:17" ht="15.75">
      <c r="A6" s="41"/>
      <c r="B6" s="93"/>
      <c r="D6" s="37"/>
      <c r="E6" s="42"/>
      <c r="F6" s="42"/>
      <c r="G6" s="180" t="s">
        <v>174</v>
      </c>
      <c r="H6" s="180"/>
      <c r="I6" s="180"/>
      <c r="J6" s="12"/>
      <c r="K6" s="12"/>
      <c r="L6" s="37"/>
      <c r="M6" s="37"/>
      <c r="N6" s="37"/>
      <c r="O6" s="37"/>
      <c r="P6" s="43"/>
      <c r="Q6" s="15" t="s">
        <v>7</v>
      </c>
    </row>
    <row r="7" spans="1:21" s="48" customFormat="1" ht="6" customHeight="1">
      <c r="A7" s="44"/>
      <c r="B7" s="94"/>
      <c r="C7" s="153"/>
      <c r="D7" s="45"/>
      <c r="E7" s="46"/>
      <c r="F7" s="46"/>
      <c r="G7" s="46"/>
      <c r="H7" s="11"/>
      <c r="I7" s="11"/>
      <c r="J7" s="11"/>
      <c r="K7" s="11"/>
      <c r="L7" s="45"/>
      <c r="M7" s="45"/>
      <c r="N7" s="45"/>
      <c r="O7" s="45"/>
      <c r="P7" s="47"/>
      <c r="Q7" s="16"/>
      <c r="S7" s="49"/>
      <c r="U7" s="146"/>
    </row>
    <row r="8" spans="1:17" ht="21.75" customHeight="1">
      <c r="A8" s="199" t="s">
        <v>1</v>
      </c>
      <c r="B8" s="202" t="s">
        <v>38</v>
      </c>
      <c r="C8" s="203"/>
      <c r="D8" s="177" t="s">
        <v>8</v>
      </c>
      <c r="E8" s="177" t="s">
        <v>9</v>
      </c>
      <c r="F8" s="213" t="s">
        <v>10</v>
      </c>
      <c r="G8" s="214"/>
      <c r="H8" s="189" t="s">
        <v>11</v>
      </c>
      <c r="I8" s="190"/>
      <c r="J8" s="190"/>
      <c r="K8" s="191"/>
      <c r="L8" s="177" t="s">
        <v>33</v>
      </c>
      <c r="M8" s="184" t="s">
        <v>31</v>
      </c>
      <c r="N8" s="177" t="s">
        <v>12</v>
      </c>
      <c r="O8" s="13" t="s">
        <v>13</v>
      </c>
      <c r="P8" s="22"/>
      <c r="Q8" s="17"/>
    </row>
    <row r="9" spans="1:17" ht="63.75" customHeight="1">
      <c r="A9" s="200"/>
      <c r="B9" s="204"/>
      <c r="C9" s="205"/>
      <c r="D9" s="178"/>
      <c r="E9" s="178"/>
      <c r="F9" s="215"/>
      <c r="G9" s="216"/>
      <c r="H9" s="192" t="s">
        <v>14</v>
      </c>
      <c r="I9" s="192" t="s">
        <v>15</v>
      </c>
      <c r="J9" s="192" t="s">
        <v>16</v>
      </c>
      <c r="K9" s="192" t="s">
        <v>17</v>
      </c>
      <c r="L9" s="185"/>
      <c r="M9" s="185"/>
      <c r="N9" s="185"/>
      <c r="O9" s="182" t="s">
        <v>34</v>
      </c>
      <c r="P9" s="210" t="s">
        <v>18</v>
      </c>
      <c r="Q9" s="18" t="s">
        <v>19</v>
      </c>
    </row>
    <row r="10" spans="1:17" ht="45.75" customHeight="1">
      <c r="A10" s="201"/>
      <c r="B10" s="206"/>
      <c r="C10" s="207"/>
      <c r="D10" s="179"/>
      <c r="E10" s="179"/>
      <c r="F10" s="4" t="s">
        <v>20</v>
      </c>
      <c r="G10" s="5" t="s">
        <v>21</v>
      </c>
      <c r="H10" s="193"/>
      <c r="I10" s="193"/>
      <c r="J10" s="193"/>
      <c r="K10" s="193"/>
      <c r="L10" s="186"/>
      <c r="M10" s="186"/>
      <c r="N10" s="186"/>
      <c r="O10" s="183"/>
      <c r="P10" s="211"/>
      <c r="Q10" s="19" t="s">
        <v>26</v>
      </c>
    </row>
    <row r="11" spans="1:22" s="78" customFormat="1" ht="24.75" customHeight="1">
      <c r="A11" s="112" t="s">
        <v>148</v>
      </c>
      <c r="B11" s="95"/>
      <c r="C11" s="154"/>
      <c r="D11" s="82">
        <f>D12+D29+D51+D75+D82</f>
        <v>150542.72539999997</v>
      </c>
      <c r="E11" s="82">
        <f>E12+E29+E51+E75+E82</f>
        <v>3026776.6192</v>
      </c>
      <c r="F11" s="82">
        <f aca="true" t="shared" si="0" ref="F11:P11">F12+F29+F51+F75+F82</f>
        <v>1965983.5849</v>
      </c>
      <c r="G11" s="82">
        <f t="shared" si="0"/>
        <v>576429.1900000001</v>
      </c>
      <c r="H11" s="82">
        <f>H12+H29+H51+H75+H82</f>
        <v>715986.3841</v>
      </c>
      <c r="I11" s="82">
        <f t="shared" si="0"/>
        <v>337320.5517</v>
      </c>
      <c r="J11" s="82">
        <f t="shared" si="0"/>
        <v>350302.1864</v>
      </c>
      <c r="K11" s="82">
        <f t="shared" si="0"/>
        <v>28363.645999999997</v>
      </c>
      <c r="L11" s="82">
        <f t="shared" si="0"/>
        <v>419527.21710000007</v>
      </c>
      <c r="M11" s="82">
        <f t="shared" si="0"/>
        <v>580012.1365</v>
      </c>
      <c r="N11" s="87">
        <f t="shared" si="0"/>
        <v>-5483.245400000001</v>
      </c>
      <c r="O11" s="82">
        <f t="shared" si="0"/>
        <v>155499.94269999999</v>
      </c>
      <c r="P11" s="82">
        <f t="shared" si="0"/>
        <v>234.75</v>
      </c>
      <c r="Q11" s="83"/>
      <c r="S11" s="79">
        <f>D11+E11-F11+G11-H11-L11-M11-N11-O11</f>
        <v>-77777.4852999997</v>
      </c>
      <c r="U11" s="147">
        <f>D11+E11+G11-F11-H11-L11-M11-N11</f>
        <v>77722.45739999982</v>
      </c>
      <c r="V11" s="167"/>
    </row>
    <row r="12" spans="1:22" s="120" customFormat="1" ht="24.75" customHeight="1">
      <c r="A12" s="80" t="s">
        <v>41</v>
      </c>
      <c r="B12" s="10"/>
      <c r="C12" s="105"/>
      <c r="D12" s="10">
        <f>SUM(D13:D28)</f>
        <v>58082.149999999994</v>
      </c>
      <c r="E12" s="10">
        <f>SUM(E13:E28)</f>
        <v>1051865.39</v>
      </c>
      <c r="F12" s="10">
        <f aca="true" t="shared" si="1" ref="F12:P12">SUM(F13:F28)</f>
        <v>355670.675</v>
      </c>
      <c r="G12" s="10">
        <f t="shared" si="1"/>
        <v>89925.37</v>
      </c>
      <c r="H12" s="10">
        <f>SUM(H13:H28)</f>
        <v>233769.69</v>
      </c>
      <c r="I12" s="10">
        <f t="shared" si="1"/>
        <v>43066.98</v>
      </c>
      <c r="J12" s="10">
        <f t="shared" si="1"/>
        <v>189686.90999999997</v>
      </c>
      <c r="K12" s="10">
        <f t="shared" si="1"/>
        <v>1015.8</v>
      </c>
      <c r="L12" s="10">
        <f t="shared" si="1"/>
        <v>176444.36000000002</v>
      </c>
      <c r="M12" s="10">
        <f t="shared" si="1"/>
        <v>368313.93</v>
      </c>
      <c r="N12" s="10">
        <f t="shared" si="1"/>
        <v>144.85399999999998</v>
      </c>
      <c r="O12" s="10">
        <f t="shared" si="1"/>
        <v>55492.100000000006</v>
      </c>
      <c r="P12" s="10">
        <f t="shared" si="1"/>
        <v>27.6</v>
      </c>
      <c r="Q12" s="84"/>
      <c r="S12" s="121">
        <f aca="true" t="shared" si="2" ref="S12:S72">D12+E12-F12+G12-H12-L12-M12-N12-O12</f>
        <v>10037.300999999708</v>
      </c>
      <c r="U12" s="148">
        <f aca="true" t="shared" si="3" ref="U12:U41">D12+E12+G12-F12-H12-L12-M12-N12</f>
        <v>65529.400999999714</v>
      </c>
      <c r="V12" s="167"/>
    </row>
    <row r="13" spans="1:22" s="52" customFormat="1" ht="24.75" customHeight="1">
      <c r="A13" s="113"/>
      <c r="B13" s="96" t="s">
        <v>42</v>
      </c>
      <c r="C13" s="106"/>
      <c r="D13" s="29">
        <v>954.5</v>
      </c>
      <c r="E13" s="29">
        <v>830</v>
      </c>
      <c r="F13" s="29">
        <v>0</v>
      </c>
      <c r="G13" s="29">
        <v>0</v>
      </c>
      <c r="H13" s="29">
        <f>I13+J13+K13</f>
        <v>918.1</v>
      </c>
      <c r="I13" s="29">
        <v>0</v>
      </c>
      <c r="J13" s="29">
        <v>918.1</v>
      </c>
      <c r="K13" s="29">
        <v>0</v>
      </c>
      <c r="L13" s="29">
        <v>0</v>
      </c>
      <c r="M13" s="29">
        <v>0</v>
      </c>
      <c r="N13" s="29">
        <v>0</v>
      </c>
      <c r="O13" s="29">
        <v>866.4</v>
      </c>
      <c r="P13" s="29">
        <v>0</v>
      </c>
      <c r="Q13" s="85">
        <v>83.8</v>
      </c>
      <c r="S13" s="53">
        <f t="shared" si="2"/>
        <v>0</v>
      </c>
      <c r="U13" s="144">
        <f t="shared" si="3"/>
        <v>866.4</v>
      </c>
      <c r="V13" s="167"/>
    </row>
    <row r="14" spans="1:22" s="52" customFormat="1" ht="24.75" customHeight="1">
      <c r="A14" s="113"/>
      <c r="B14" s="96" t="s">
        <v>43</v>
      </c>
      <c r="C14" s="155"/>
      <c r="D14" s="29">
        <v>26.35</v>
      </c>
      <c r="E14" s="29">
        <v>1114.9</v>
      </c>
      <c r="F14" s="29">
        <v>0</v>
      </c>
      <c r="G14" s="29">
        <v>0</v>
      </c>
      <c r="H14" s="29">
        <f aca="true" t="shared" si="4" ref="H14:H74">I14+J14+K14</f>
        <v>1087.1</v>
      </c>
      <c r="I14" s="29">
        <v>0</v>
      </c>
      <c r="J14" s="29">
        <v>1087.1</v>
      </c>
      <c r="K14" s="29">
        <v>0</v>
      </c>
      <c r="L14" s="29">
        <v>0</v>
      </c>
      <c r="M14" s="29">
        <v>10.5</v>
      </c>
      <c r="N14" s="29">
        <v>0</v>
      </c>
      <c r="O14" s="29">
        <v>43.65</v>
      </c>
      <c r="P14" s="29">
        <v>0</v>
      </c>
      <c r="Q14" s="85">
        <v>72.08</v>
      </c>
      <c r="S14" s="53">
        <f t="shared" si="2"/>
        <v>9.237055564881302E-14</v>
      </c>
      <c r="U14" s="144">
        <f t="shared" si="3"/>
        <v>43.65000000000009</v>
      </c>
      <c r="V14" s="167"/>
    </row>
    <row r="15" spans="1:22" s="52" customFormat="1" ht="24.75" customHeight="1">
      <c r="A15" s="113"/>
      <c r="B15" s="96" t="s">
        <v>121</v>
      </c>
      <c r="C15" s="155"/>
      <c r="D15" s="29">
        <v>34922.4</v>
      </c>
      <c r="E15" s="29">
        <v>86433.15</v>
      </c>
      <c r="F15" s="29">
        <v>82043.43</v>
      </c>
      <c r="G15" s="29">
        <v>24218.85</v>
      </c>
      <c r="H15" s="29">
        <f t="shared" si="4"/>
        <v>24218.85</v>
      </c>
      <c r="I15" s="29">
        <v>0</v>
      </c>
      <c r="J15" s="29">
        <v>24218.85</v>
      </c>
      <c r="K15" s="29">
        <v>0</v>
      </c>
      <c r="L15" s="29">
        <v>961.57</v>
      </c>
      <c r="M15" s="29">
        <v>2544.05</v>
      </c>
      <c r="N15" s="29">
        <v>0</v>
      </c>
      <c r="O15" s="29">
        <v>35806.5</v>
      </c>
      <c r="P15" s="29">
        <v>27.6</v>
      </c>
      <c r="Q15" s="85">
        <v>165.22</v>
      </c>
      <c r="S15" s="53">
        <f>D15+E15-F15+G15-H15-L15-M15-N15-O15</f>
        <v>0</v>
      </c>
      <c r="U15" s="144">
        <f t="shared" si="3"/>
        <v>35806.5</v>
      </c>
      <c r="V15" s="167"/>
    </row>
    <row r="16" spans="1:22" s="52" customFormat="1" ht="24.75" customHeight="1">
      <c r="A16" s="113"/>
      <c r="B16" s="96" t="s">
        <v>44</v>
      </c>
      <c r="C16" s="155" t="s">
        <v>150</v>
      </c>
      <c r="D16" s="29" t="s">
        <v>146</v>
      </c>
      <c r="E16" s="29">
        <v>22222.99</v>
      </c>
      <c r="F16" s="29">
        <v>16743.57</v>
      </c>
      <c r="G16" s="29">
        <v>0</v>
      </c>
      <c r="H16" s="29">
        <f>SUM(I16:K16)</f>
        <v>0</v>
      </c>
      <c r="I16" s="29">
        <v>0</v>
      </c>
      <c r="J16" s="29">
        <v>0</v>
      </c>
      <c r="K16" s="29">
        <v>0</v>
      </c>
      <c r="L16" s="29">
        <v>938.3</v>
      </c>
      <c r="M16" s="29">
        <v>4541.11</v>
      </c>
      <c r="N16" s="29">
        <v>0</v>
      </c>
      <c r="O16" s="29" t="s">
        <v>146</v>
      </c>
      <c r="P16" s="29">
        <v>0</v>
      </c>
      <c r="Q16" s="85">
        <v>216.22</v>
      </c>
      <c r="S16" s="53" t="e">
        <f t="shared" si="2"/>
        <v>#VALUE!</v>
      </c>
      <c r="U16" s="144" t="e">
        <f t="shared" si="3"/>
        <v>#VALUE!</v>
      </c>
      <c r="V16" s="167"/>
    </row>
    <row r="17" spans="1:22" s="52" customFormat="1" ht="24.75" customHeight="1">
      <c r="A17" s="113"/>
      <c r="B17" s="96" t="s">
        <v>45</v>
      </c>
      <c r="C17" s="155" t="s">
        <v>150</v>
      </c>
      <c r="D17" s="29" t="s">
        <v>146</v>
      </c>
      <c r="E17" s="29">
        <v>50467.95</v>
      </c>
      <c r="F17" s="29">
        <v>36769.84</v>
      </c>
      <c r="G17" s="29">
        <v>0</v>
      </c>
      <c r="H17" s="29">
        <f>SUM(I17:K17)</f>
        <v>0</v>
      </c>
      <c r="I17" s="29">
        <v>0</v>
      </c>
      <c r="J17" s="29">
        <v>0</v>
      </c>
      <c r="K17" s="29">
        <v>0</v>
      </c>
      <c r="L17" s="29">
        <v>2140.99</v>
      </c>
      <c r="M17" s="29">
        <v>11557.13</v>
      </c>
      <c r="N17" s="29">
        <v>0</v>
      </c>
      <c r="O17" s="29" t="s">
        <v>146</v>
      </c>
      <c r="P17" s="29">
        <v>0</v>
      </c>
      <c r="Q17" s="85">
        <v>215.21</v>
      </c>
      <c r="S17" s="53" t="e">
        <f t="shared" si="2"/>
        <v>#VALUE!</v>
      </c>
      <c r="U17" s="144" t="e">
        <f t="shared" si="3"/>
        <v>#VALUE!</v>
      </c>
      <c r="V17" s="167"/>
    </row>
    <row r="18" spans="1:22" s="52" customFormat="1" ht="24.75" customHeight="1">
      <c r="A18" s="113"/>
      <c r="B18" s="96" t="s">
        <v>46</v>
      </c>
      <c r="C18" s="155" t="s">
        <v>150</v>
      </c>
      <c r="D18" s="29" t="s">
        <v>146</v>
      </c>
      <c r="E18" s="29">
        <v>106064.02</v>
      </c>
      <c r="F18" s="29">
        <v>53506.21</v>
      </c>
      <c r="G18" s="29">
        <v>0</v>
      </c>
      <c r="H18" s="29">
        <f>SUM(I18:K18)</f>
        <v>0</v>
      </c>
      <c r="I18" s="29">
        <v>0</v>
      </c>
      <c r="J18" s="29">
        <v>0</v>
      </c>
      <c r="K18" s="29">
        <v>0</v>
      </c>
      <c r="L18" s="29">
        <v>4730.4</v>
      </c>
      <c r="M18" s="29">
        <v>47827.4</v>
      </c>
      <c r="N18" s="29">
        <v>0</v>
      </c>
      <c r="O18" s="29" t="s">
        <v>146</v>
      </c>
      <c r="P18" s="29">
        <v>0</v>
      </c>
      <c r="Q18" s="85">
        <v>109.45</v>
      </c>
      <c r="S18" s="53" t="e">
        <f t="shared" si="2"/>
        <v>#VALUE!</v>
      </c>
      <c r="U18" s="144" t="e">
        <f t="shared" si="3"/>
        <v>#VALUE!</v>
      </c>
      <c r="V18" s="167"/>
    </row>
    <row r="19" spans="1:22" s="52" customFormat="1" ht="24.75" customHeight="1">
      <c r="A19" s="113"/>
      <c r="B19" s="96" t="s">
        <v>47</v>
      </c>
      <c r="C19" s="155" t="s">
        <v>150</v>
      </c>
      <c r="D19" s="29" t="s">
        <v>146</v>
      </c>
      <c r="E19" s="29">
        <v>213068.94</v>
      </c>
      <c r="F19" s="29">
        <v>45692.305</v>
      </c>
      <c r="G19" s="29">
        <v>0</v>
      </c>
      <c r="H19" s="29">
        <f>SUM(I19:K19)</f>
        <v>0</v>
      </c>
      <c r="I19" s="29">
        <v>0</v>
      </c>
      <c r="J19" s="29">
        <v>0</v>
      </c>
      <c r="K19" s="29">
        <v>0</v>
      </c>
      <c r="L19" s="29">
        <v>167376.64</v>
      </c>
      <c r="M19" s="29">
        <v>0</v>
      </c>
      <c r="N19" s="29">
        <v>0</v>
      </c>
      <c r="O19" s="29" t="s">
        <v>146</v>
      </c>
      <c r="P19" s="29">
        <v>0</v>
      </c>
      <c r="Q19" s="85">
        <v>49.16</v>
      </c>
      <c r="S19" s="53" t="e">
        <f t="shared" si="2"/>
        <v>#VALUE!</v>
      </c>
      <c r="U19" s="144" t="e">
        <f t="shared" si="3"/>
        <v>#VALUE!</v>
      </c>
      <c r="V19" s="167"/>
    </row>
    <row r="20" spans="1:22" s="52" customFormat="1" ht="24" customHeight="1">
      <c r="A20" s="113"/>
      <c r="B20" s="96" t="s">
        <v>48</v>
      </c>
      <c r="C20" s="156"/>
      <c r="D20" s="29">
        <v>231.6</v>
      </c>
      <c r="E20" s="29">
        <v>190384.8</v>
      </c>
      <c r="F20" s="29">
        <v>0</v>
      </c>
      <c r="G20" s="29">
        <v>0</v>
      </c>
      <c r="H20" s="29">
        <f t="shared" si="4"/>
        <v>69271.5</v>
      </c>
      <c r="I20" s="29">
        <v>0</v>
      </c>
      <c r="J20" s="29">
        <v>69271.5</v>
      </c>
      <c r="K20" s="29">
        <v>0</v>
      </c>
      <c r="L20" s="29">
        <v>0</v>
      </c>
      <c r="M20" s="29">
        <v>121121.9</v>
      </c>
      <c r="N20" s="29">
        <v>0</v>
      </c>
      <c r="O20" s="29">
        <v>223</v>
      </c>
      <c r="P20" s="29">
        <v>0</v>
      </c>
      <c r="Q20" s="85">
        <v>44.18</v>
      </c>
      <c r="S20" s="53">
        <f t="shared" si="2"/>
        <v>0</v>
      </c>
      <c r="U20" s="144">
        <f t="shared" si="3"/>
        <v>223</v>
      </c>
      <c r="V20" s="167"/>
    </row>
    <row r="21" spans="1:22" s="52" customFormat="1" ht="24.75" customHeight="1">
      <c r="A21" s="113"/>
      <c r="B21" s="96" t="s">
        <v>49</v>
      </c>
      <c r="C21" s="155"/>
      <c r="D21" s="29">
        <v>73.1</v>
      </c>
      <c r="E21" s="29">
        <v>138933.7</v>
      </c>
      <c r="F21" s="29">
        <v>0</v>
      </c>
      <c r="G21" s="29">
        <v>0</v>
      </c>
      <c r="H21" s="29">
        <f t="shared" si="4"/>
        <v>20498</v>
      </c>
      <c r="I21" s="29">
        <v>0</v>
      </c>
      <c r="J21" s="29">
        <v>20498</v>
      </c>
      <c r="K21" s="29">
        <v>0</v>
      </c>
      <c r="L21" s="29">
        <v>0</v>
      </c>
      <c r="M21" s="29">
        <v>118436.8</v>
      </c>
      <c r="N21" s="29">
        <v>0</v>
      </c>
      <c r="O21" s="29">
        <v>72</v>
      </c>
      <c r="P21" s="29">
        <v>0</v>
      </c>
      <c r="Q21" s="85">
        <v>22.41</v>
      </c>
      <c r="S21" s="53">
        <f t="shared" si="2"/>
        <v>1.4551915228366852E-11</v>
      </c>
      <c r="U21" s="144">
        <f t="shared" si="3"/>
        <v>72.00000000001455</v>
      </c>
      <c r="V21" s="167"/>
    </row>
    <row r="22" spans="1:22" s="52" customFormat="1" ht="24.75" customHeight="1">
      <c r="A22" s="113"/>
      <c r="B22" s="96" t="s">
        <v>129</v>
      </c>
      <c r="C22" s="155" t="s">
        <v>150</v>
      </c>
      <c r="D22" s="29" t="s">
        <v>146</v>
      </c>
      <c r="E22" s="29">
        <v>71377.7</v>
      </c>
      <c r="F22" s="29">
        <v>55208.8</v>
      </c>
      <c r="G22" s="29">
        <v>0</v>
      </c>
      <c r="H22" s="29">
        <f>SUM(I22:K22)</f>
        <v>0</v>
      </c>
      <c r="I22" s="29">
        <v>0</v>
      </c>
      <c r="J22" s="29">
        <v>0</v>
      </c>
      <c r="K22" s="29">
        <v>0</v>
      </c>
      <c r="L22" s="29">
        <v>0</v>
      </c>
      <c r="M22" s="29">
        <v>5528.1</v>
      </c>
      <c r="N22" s="29">
        <v>0</v>
      </c>
      <c r="O22" s="29" t="s">
        <v>146</v>
      </c>
      <c r="P22" s="29">
        <v>0</v>
      </c>
      <c r="Q22" s="85">
        <v>413.2</v>
      </c>
      <c r="S22" s="53" t="e">
        <f t="shared" si="2"/>
        <v>#VALUE!</v>
      </c>
      <c r="U22" s="144" t="e">
        <f t="shared" si="3"/>
        <v>#VALUE!</v>
      </c>
      <c r="V22" s="167"/>
    </row>
    <row r="23" spans="1:22" s="164" customFormat="1" ht="24.75" customHeight="1">
      <c r="A23" s="163"/>
      <c r="B23" s="96" t="s">
        <v>50</v>
      </c>
      <c r="C23" s="155" t="s">
        <v>162</v>
      </c>
      <c r="D23" s="29">
        <v>19860.34</v>
      </c>
      <c r="E23" s="29">
        <v>99731.92</v>
      </c>
      <c r="F23" s="29">
        <v>65706.52</v>
      </c>
      <c r="G23" s="29">
        <v>65706.52</v>
      </c>
      <c r="H23" s="29">
        <f t="shared" si="4"/>
        <v>77733.64</v>
      </c>
      <c r="I23" s="29">
        <v>40328.58</v>
      </c>
      <c r="J23" s="29">
        <v>36389.26</v>
      </c>
      <c r="K23" s="29">
        <v>1015.8</v>
      </c>
      <c r="L23" s="29">
        <v>0</v>
      </c>
      <c r="M23" s="29">
        <v>25896.24</v>
      </c>
      <c r="N23" s="29">
        <v>84.154</v>
      </c>
      <c r="O23" s="29">
        <v>15878.22</v>
      </c>
      <c r="P23" s="29">
        <v>0</v>
      </c>
      <c r="Q23" s="85">
        <v>236.98</v>
      </c>
      <c r="R23" s="140"/>
      <c r="S23" s="141">
        <f>D23+E23-F23+G23-H23-L23-M23-N23-O23</f>
        <v>0.005999999993946403</v>
      </c>
      <c r="T23" s="140"/>
      <c r="U23" s="165">
        <f>D23+E23+G23-F23-H23-L23-M23-N23</f>
        <v>15878.225999999993</v>
      </c>
      <c r="V23" s="167"/>
    </row>
    <row r="24" spans="1:22" s="52" customFormat="1" ht="24.75" customHeight="1">
      <c r="A24" s="113"/>
      <c r="B24" s="96" t="s">
        <v>51</v>
      </c>
      <c r="C24" s="108"/>
      <c r="D24" s="29">
        <v>177</v>
      </c>
      <c r="E24" s="29">
        <v>51821.9</v>
      </c>
      <c r="F24" s="29">
        <v>0</v>
      </c>
      <c r="G24" s="29">
        <v>0</v>
      </c>
      <c r="H24" s="29">
        <f t="shared" si="4"/>
        <v>20809.2</v>
      </c>
      <c r="I24" s="29">
        <v>894.4</v>
      </c>
      <c r="J24" s="29">
        <v>19914.8</v>
      </c>
      <c r="K24" s="29">
        <v>0</v>
      </c>
      <c r="L24" s="29">
        <v>0</v>
      </c>
      <c r="M24" s="29">
        <v>30850.7</v>
      </c>
      <c r="N24" s="29">
        <v>0</v>
      </c>
      <c r="O24" s="29">
        <v>339</v>
      </c>
      <c r="P24" s="29">
        <v>0</v>
      </c>
      <c r="Q24" s="85">
        <v>50.88</v>
      </c>
      <c r="S24" s="53">
        <f t="shared" si="2"/>
        <v>0</v>
      </c>
      <c r="U24" s="144">
        <f t="shared" si="3"/>
        <v>339</v>
      </c>
      <c r="V24" s="167"/>
    </row>
    <row r="25" spans="1:22" s="52" customFormat="1" ht="24.75" customHeight="1">
      <c r="A25" s="113"/>
      <c r="B25" s="96" t="s">
        <v>114</v>
      </c>
      <c r="C25" s="155" t="s">
        <v>151</v>
      </c>
      <c r="D25" s="29" t="s">
        <v>146</v>
      </c>
      <c r="E25" s="29">
        <v>0</v>
      </c>
      <c r="F25" s="29">
        <v>0</v>
      </c>
      <c r="G25" s="29">
        <v>0</v>
      </c>
      <c r="H25" s="29">
        <f>I25+J25+K25</f>
        <v>603.51</v>
      </c>
      <c r="I25" s="29">
        <v>0</v>
      </c>
      <c r="J25" s="29">
        <v>603.51</v>
      </c>
      <c r="K25" s="29">
        <v>0</v>
      </c>
      <c r="L25" s="29">
        <v>0</v>
      </c>
      <c r="M25" s="29">
        <v>0</v>
      </c>
      <c r="N25" s="29">
        <v>0</v>
      </c>
      <c r="O25" s="29" t="s">
        <v>146</v>
      </c>
      <c r="P25" s="29">
        <v>0</v>
      </c>
      <c r="Q25" s="29" t="s">
        <v>146</v>
      </c>
      <c r="S25" s="53" t="e">
        <f t="shared" si="2"/>
        <v>#VALUE!</v>
      </c>
      <c r="U25" s="144" t="e">
        <f t="shared" si="3"/>
        <v>#VALUE!</v>
      </c>
      <c r="V25" s="167"/>
    </row>
    <row r="26" spans="1:22" s="52" customFormat="1" ht="24.75" customHeight="1">
      <c r="A26" s="113"/>
      <c r="B26" s="96" t="s">
        <v>52</v>
      </c>
      <c r="C26" s="155" t="s">
        <v>156</v>
      </c>
      <c r="D26" s="29">
        <v>441.53</v>
      </c>
      <c r="E26" s="29">
        <v>3284.8</v>
      </c>
      <c r="F26" s="29">
        <v>0</v>
      </c>
      <c r="G26" s="29">
        <v>0</v>
      </c>
      <c r="H26" s="29">
        <f t="shared" si="4"/>
        <v>3293.4</v>
      </c>
      <c r="I26" s="29">
        <v>0</v>
      </c>
      <c r="J26" s="29">
        <v>3293.4</v>
      </c>
      <c r="K26" s="29">
        <v>0</v>
      </c>
      <c r="L26" s="29">
        <v>0</v>
      </c>
      <c r="M26" s="29">
        <v>0</v>
      </c>
      <c r="N26" s="29">
        <v>60.7</v>
      </c>
      <c r="O26" s="29">
        <v>372.23</v>
      </c>
      <c r="P26" s="29">
        <v>0</v>
      </c>
      <c r="Q26" s="85">
        <v>138.59</v>
      </c>
      <c r="S26" s="53">
        <f t="shared" si="2"/>
        <v>0</v>
      </c>
      <c r="U26" s="144">
        <f t="shared" si="3"/>
        <v>372.22999999999985</v>
      </c>
      <c r="V26" s="167"/>
    </row>
    <row r="27" spans="1:22" s="52" customFormat="1" ht="24.75" customHeight="1">
      <c r="A27" s="113"/>
      <c r="B27" s="96" t="s">
        <v>53</v>
      </c>
      <c r="C27" s="155"/>
      <c r="D27" s="29">
        <v>1395.33</v>
      </c>
      <c r="E27" s="29">
        <v>8893.32</v>
      </c>
      <c r="F27" s="29">
        <v>0</v>
      </c>
      <c r="G27" s="29">
        <v>0</v>
      </c>
      <c r="H27" s="29">
        <f t="shared" si="4"/>
        <v>8101.09</v>
      </c>
      <c r="I27" s="29">
        <v>0</v>
      </c>
      <c r="J27" s="29">
        <v>8101.09</v>
      </c>
      <c r="K27" s="29">
        <v>0</v>
      </c>
      <c r="L27" s="29">
        <v>296.46</v>
      </c>
      <c r="M27" s="29">
        <v>0</v>
      </c>
      <c r="N27" s="29">
        <v>0</v>
      </c>
      <c r="O27" s="29">
        <v>1891.1</v>
      </c>
      <c r="P27" s="29">
        <v>0</v>
      </c>
      <c r="Q27" s="85">
        <v>140.72</v>
      </c>
      <c r="S27" s="53">
        <f t="shared" si="2"/>
        <v>0</v>
      </c>
      <c r="U27" s="144">
        <f>D27+E27+G27-F27-H27-L27-M27-N27</f>
        <v>1891.0999999999995</v>
      </c>
      <c r="V27" s="167"/>
    </row>
    <row r="28" spans="1:22" s="52" customFormat="1" ht="24.75" customHeight="1">
      <c r="A28" s="113"/>
      <c r="B28" s="96" t="s">
        <v>54</v>
      </c>
      <c r="C28" s="155" t="s">
        <v>157</v>
      </c>
      <c r="D28" s="29" t="s">
        <v>146</v>
      </c>
      <c r="E28" s="29">
        <v>7235.3</v>
      </c>
      <c r="F28" s="29">
        <v>0</v>
      </c>
      <c r="G28" s="29">
        <v>0</v>
      </c>
      <c r="H28" s="29">
        <f t="shared" si="4"/>
        <v>7235.3</v>
      </c>
      <c r="I28" s="29">
        <v>1844</v>
      </c>
      <c r="J28" s="29">
        <v>5391.3</v>
      </c>
      <c r="K28" s="29">
        <v>0</v>
      </c>
      <c r="L28" s="29">
        <v>0</v>
      </c>
      <c r="M28" s="29">
        <v>0</v>
      </c>
      <c r="N28" s="29">
        <v>0</v>
      </c>
      <c r="O28" s="29" t="s">
        <v>146</v>
      </c>
      <c r="P28" s="29">
        <v>0</v>
      </c>
      <c r="Q28" s="29" t="s">
        <v>146</v>
      </c>
      <c r="S28" s="53" t="e">
        <f t="shared" si="2"/>
        <v>#VALUE!</v>
      </c>
      <c r="U28" s="144" t="e">
        <f t="shared" si="3"/>
        <v>#VALUE!</v>
      </c>
      <c r="V28" s="167"/>
    </row>
    <row r="29" spans="1:22" s="52" customFormat="1" ht="24.75" customHeight="1">
      <c r="A29" s="80" t="s">
        <v>55</v>
      </c>
      <c r="B29" s="97"/>
      <c r="C29" s="105"/>
      <c r="D29" s="10">
        <f>SUM(D30:D50)</f>
        <v>47688.7054</v>
      </c>
      <c r="E29" s="10">
        <f aca="true" t="shared" si="5" ref="E29:P29">SUM(E30:E50)</f>
        <v>1582583.1092</v>
      </c>
      <c r="F29" s="10">
        <f t="shared" si="5"/>
        <v>1358739.2099</v>
      </c>
      <c r="G29" s="10">
        <f t="shared" si="5"/>
        <v>378490.02</v>
      </c>
      <c r="H29" s="10">
        <f t="shared" si="5"/>
        <v>318579.34410000005</v>
      </c>
      <c r="I29" s="10">
        <f t="shared" si="5"/>
        <v>237057.2717</v>
      </c>
      <c r="J29" s="10">
        <f t="shared" si="5"/>
        <v>67791.12640000001</v>
      </c>
      <c r="K29" s="10">
        <f t="shared" si="5"/>
        <v>13730.946</v>
      </c>
      <c r="L29" s="10">
        <f t="shared" si="5"/>
        <v>208839.6571</v>
      </c>
      <c r="M29" s="10">
        <f t="shared" si="5"/>
        <v>124768.2365</v>
      </c>
      <c r="N29" s="10">
        <f t="shared" si="5"/>
        <v>556.8206</v>
      </c>
      <c r="O29" s="10">
        <f t="shared" si="5"/>
        <v>45034.782699999996</v>
      </c>
      <c r="P29" s="10">
        <f t="shared" si="5"/>
        <v>183</v>
      </c>
      <c r="Q29" s="10"/>
      <c r="S29" s="53">
        <f t="shared" si="2"/>
        <v>-47756.216299999774</v>
      </c>
      <c r="U29" s="144">
        <f t="shared" si="3"/>
        <v>-2721.4335999997793</v>
      </c>
      <c r="V29" s="167"/>
    </row>
    <row r="30" spans="1:22" s="52" customFormat="1" ht="24.75" customHeight="1">
      <c r="A30" s="113"/>
      <c r="B30" s="96" t="s">
        <v>56</v>
      </c>
      <c r="C30" s="106"/>
      <c r="D30" s="29">
        <v>347.28</v>
      </c>
      <c r="E30" s="29">
        <v>8673.52</v>
      </c>
      <c r="F30" s="29">
        <v>0</v>
      </c>
      <c r="G30" s="29">
        <v>0</v>
      </c>
      <c r="H30" s="29">
        <f>I30+J30+K30</f>
        <v>2891.3</v>
      </c>
      <c r="I30" s="29">
        <v>2837.92</v>
      </c>
      <c r="J30" s="29">
        <v>0</v>
      </c>
      <c r="K30" s="29">
        <v>53.38</v>
      </c>
      <c r="L30" s="29">
        <v>0</v>
      </c>
      <c r="M30" s="29">
        <v>5711.99</v>
      </c>
      <c r="N30" s="29">
        <v>0</v>
      </c>
      <c r="O30" s="29">
        <v>417.51</v>
      </c>
      <c r="P30" s="29">
        <v>0</v>
      </c>
      <c r="Q30" s="85">
        <v>68.54</v>
      </c>
      <c r="S30" s="53">
        <f t="shared" si="2"/>
        <v>1.1368683772161603E-12</v>
      </c>
      <c r="U30" s="144">
        <f t="shared" si="3"/>
        <v>417.5100000000011</v>
      </c>
      <c r="V30" s="167"/>
    </row>
    <row r="31" spans="1:22" s="48" customFormat="1" ht="24.75" customHeight="1">
      <c r="A31" s="114"/>
      <c r="B31" s="169" t="s">
        <v>128</v>
      </c>
      <c r="C31" s="157"/>
      <c r="D31" s="90">
        <v>11.88</v>
      </c>
      <c r="E31" s="90">
        <v>3170.24</v>
      </c>
      <c r="F31" s="90">
        <v>0</v>
      </c>
      <c r="G31" s="90">
        <v>0</v>
      </c>
      <c r="H31" s="90">
        <f t="shared" si="4"/>
        <v>550.78</v>
      </c>
      <c r="I31" s="90">
        <v>550.78</v>
      </c>
      <c r="J31" s="90">
        <v>0</v>
      </c>
      <c r="K31" s="90">
        <v>0</v>
      </c>
      <c r="L31" s="90">
        <v>0</v>
      </c>
      <c r="M31" s="90">
        <v>2629.22</v>
      </c>
      <c r="N31" s="90">
        <v>0</v>
      </c>
      <c r="O31" s="90">
        <v>2.12</v>
      </c>
      <c r="P31" s="90">
        <v>0</v>
      </c>
      <c r="Q31" s="91">
        <v>12.95</v>
      </c>
      <c r="S31" s="49">
        <f t="shared" si="2"/>
        <v>3.455014052633487E-13</v>
      </c>
      <c r="U31" s="144">
        <f t="shared" si="3"/>
        <v>2.1200000000003456</v>
      </c>
      <c r="V31" s="167"/>
    </row>
    <row r="32" spans="1:22" s="127" customFormat="1" ht="24.75" customHeight="1">
      <c r="A32" s="124"/>
      <c r="B32" s="168" t="s">
        <v>57</v>
      </c>
      <c r="C32" s="158" t="s">
        <v>157</v>
      </c>
      <c r="D32" s="125">
        <v>1351.8</v>
      </c>
      <c r="E32" s="125">
        <v>6665.5</v>
      </c>
      <c r="F32" s="125">
        <v>0</v>
      </c>
      <c r="G32" s="125">
        <v>0</v>
      </c>
      <c r="H32" s="125">
        <f t="shared" si="4"/>
        <v>6046.5</v>
      </c>
      <c r="I32" s="125">
        <v>0</v>
      </c>
      <c r="J32" s="125">
        <v>3037.8</v>
      </c>
      <c r="K32" s="125">
        <v>3008.7</v>
      </c>
      <c r="L32" s="125">
        <v>0</v>
      </c>
      <c r="M32" s="125">
        <v>0</v>
      </c>
      <c r="N32" s="125">
        <v>34.3</v>
      </c>
      <c r="O32" s="125">
        <v>1936.5</v>
      </c>
      <c r="P32" s="125">
        <v>0</v>
      </c>
      <c r="Q32" s="126">
        <v>78.22</v>
      </c>
      <c r="S32" s="128">
        <f t="shared" si="2"/>
        <v>0</v>
      </c>
      <c r="U32" s="144">
        <f t="shared" si="3"/>
        <v>1936.5000000000002</v>
      </c>
      <c r="V32" s="167"/>
    </row>
    <row r="33" spans="1:22" s="52" customFormat="1" ht="24.75" customHeight="1">
      <c r="A33" s="113"/>
      <c r="B33" s="96" t="s">
        <v>58</v>
      </c>
      <c r="C33" s="106"/>
      <c r="D33" s="29">
        <v>260.9754</v>
      </c>
      <c r="E33" s="29">
        <v>3952.4739</v>
      </c>
      <c r="F33" s="29">
        <v>0</v>
      </c>
      <c r="G33" s="29">
        <v>0</v>
      </c>
      <c r="H33" s="29">
        <f t="shared" si="4"/>
        <v>2364.5195</v>
      </c>
      <c r="I33" s="29">
        <v>1036.1471</v>
      </c>
      <c r="J33" s="29">
        <v>915.2064</v>
      </c>
      <c r="K33" s="29">
        <v>413.166</v>
      </c>
      <c r="L33" s="29">
        <v>0</v>
      </c>
      <c r="M33" s="29">
        <v>787.3565</v>
      </c>
      <c r="N33" s="29">
        <v>380.7806</v>
      </c>
      <c r="O33" s="29">
        <v>680.7927</v>
      </c>
      <c r="P33" s="29">
        <v>0</v>
      </c>
      <c r="Q33" s="85">
        <v>56.61</v>
      </c>
      <c r="S33" s="53">
        <f t="shared" si="2"/>
        <v>0</v>
      </c>
      <c r="U33" s="144">
        <f t="shared" si="3"/>
        <v>680.7927000000004</v>
      </c>
      <c r="V33" s="167"/>
    </row>
    <row r="34" spans="1:22" s="52" customFormat="1" ht="24.75" customHeight="1">
      <c r="A34" s="113"/>
      <c r="B34" s="96" t="s">
        <v>59</v>
      </c>
      <c r="C34" s="155"/>
      <c r="D34" s="29">
        <v>8033.19</v>
      </c>
      <c r="E34" s="29">
        <v>35414.22</v>
      </c>
      <c r="F34" s="29">
        <v>0</v>
      </c>
      <c r="G34" s="29">
        <v>0</v>
      </c>
      <c r="H34" s="29">
        <f t="shared" si="4"/>
        <v>33305.55</v>
      </c>
      <c r="I34" s="29">
        <v>8420.21</v>
      </c>
      <c r="J34" s="29">
        <v>24885.34</v>
      </c>
      <c r="K34" s="29">
        <v>0</v>
      </c>
      <c r="L34" s="29">
        <v>0</v>
      </c>
      <c r="M34" s="29">
        <v>2945.39</v>
      </c>
      <c r="N34" s="29">
        <v>0</v>
      </c>
      <c r="O34" s="29">
        <v>7196.47</v>
      </c>
      <c r="P34" s="29">
        <v>0</v>
      </c>
      <c r="Q34" s="85">
        <v>288.88</v>
      </c>
      <c r="S34" s="53">
        <f t="shared" si="2"/>
        <v>0</v>
      </c>
      <c r="U34" s="144">
        <f t="shared" si="3"/>
        <v>7196.470000000001</v>
      </c>
      <c r="V34" s="167"/>
    </row>
    <row r="35" spans="1:22" s="52" customFormat="1" ht="24.75" customHeight="1">
      <c r="A35" s="113"/>
      <c r="B35" s="96" t="s">
        <v>117</v>
      </c>
      <c r="C35" s="155"/>
      <c r="D35" s="29">
        <v>44.6</v>
      </c>
      <c r="E35" s="29">
        <v>51215.4</v>
      </c>
      <c r="F35" s="29">
        <v>30449</v>
      </c>
      <c r="G35" s="29">
        <v>0</v>
      </c>
      <c r="H35" s="29">
        <f t="shared" si="4"/>
        <v>12442</v>
      </c>
      <c r="I35" s="29">
        <v>12442</v>
      </c>
      <c r="J35" s="29">
        <v>0</v>
      </c>
      <c r="K35" s="29">
        <v>0</v>
      </c>
      <c r="L35" s="29">
        <v>0</v>
      </c>
      <c r="M35" s="29">
        <v>8317.3</v>
      </c>
      <c r="N35" s="29">
        <v>0</v>
      </c>
      <c r="O35" s="29">
        <v>51.7</v>
      </c>
      <c r="P35" s="29">
        <v>3</v>
      </c>
      <c r="Q35" s="85">
        <v>603.65</v>
      </c>
      <c r="S35" s="53">
        <f t="shared" si="2"/>
        <v>7.247535904753022E-13</v>
      </c>
      <c r="U35" s="144">
        <f t="shared" si="3"/>
        <v>51.70000000000073</v>
      </c>
      <c r="V35" s="167"/>
    </row>
    <row r="36" spans="1:22" s="52" customFormat="1" ht="24.75" customHeight="1">
      <c r="A36" s="138"/>
      <c r="B36" s="96" t="s">
        <v>111</v>
      </c>
      <c r="C36" s="155"/>
      <c r="D36" s="29">
        <v>18103.77</v>
      </c>
      <c r="E36" s="29">
        <v>61182</v>
      </c>
      <c r="F36" s="29">
        <v>65705.86</v>
      </c>
      <c r="G36" s="29">
        <v>0</v>
      </c>
      <c r="H36" s="29">
        <f t="shared" si="4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13579.91</v>
      </c>
      <c r="P36" s="29">
        <v>0</v>
      </c>
      <c r="Q36" s="85">
        <v>1394.28</v>
      </c>
      <c r="S36" s="53">
        <f t="shared" si="2"/>
        <v>0</v>
      </c>
      <c r="U36" s="144">
        <f t="shared" si="3"/>
        <v>13579.910000000003</v>
      </c>
      <c r="V36" s="167"/>
    </row>
    <row r="37" spans="1:22" s="52" customFormat="1" ht="24.75" customHeight="1">
      <c r="A37" s="113"/>
      <c r="B37" s="96" t="s">
        <v>106</v>
      </c>
      <c r="C37" s="159"/>
      <c r="D37" s="29">
        <v>42.42</v>
      </c>
      <c r="E37" s="29">
        <v>51592.14</v>
      </c>
      <c r="F37" s="29">
        <v>51595.37</v>
      </c>
      <c r="G37" s="29">
        <v>0</v>
      </c>
      <c r="H37" s="29">
        <f t="shared" si="4"/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39.19</v>
      </c>
      <c r="P37" s="29">
        <v>0</v>
      </c>
      <c r="Q37" s="85">
        <v>1239.57</v>
      </c>
      <c r="S37" s="53">
        <f>D37+E37-F37+G37-H37-L37-M37-N37-O37</f>
        <v>-4.945377440890297E-12</v>
      </c>
      <c r="U37" s="144">
        <f t="shared" si="3"/>
        <v>39.18999999999505</v>
      </c>
      <c r="V37" s="167"/>
    </row>
    <row r="38" spans="1:22" s="52" customFormat="1" ht="24.75" customHeight="1">
      <c r="A38" s="113"/>
      <c r="B38" s="96" t="s">
        <v>112</v>
      </c>
      <c r="C38" s="156"/>
      <c r="D38" s="29">
        <v>196.42</v>
      </c>
      <c r="E38" s="29">
        <v>83303.2135</v>
      </c>
      <c r="F38" s="29">
        <v>82800.9658</v>
      </c>
      <c r="G38" s="29">
        <v>0</v>
      </c>
      <c r="H38" s="29">
        <f t="shared" si="4"/>
        <v>0</v>
      </c>
      <c r="I38" s="29">
        <v>0</v>
      </c>
      <c r="J38" s="29">
        <v>0</v>
      </c>
      <c r="K38" s="29">
        <v>0</v>
      </c>
      <c r="L38" s="29">
        <v>0</v>
      </c>
      <c r="M38" s="29">
        <v>451.44</v>
      </c>
      <c r="N38" s="29">
        <v>0</v>
      </c>
      <c r="O38" s="29">
        <v>247.23</v>
      </c>
      <c r="P38" s="29">
        <v>0</v>
      </c>
      <c r="Q38" s="166">
        <v>943.13</v>
      </c>
      <c r="S38" s="53">
        <f t="shared" si="2"/>
        <v>-0.0023000000091144557</v>
      </c>
      <c r="U38" s="144">
        <f t="shared" si="3"/>
        <v>247.22769999999088</v>
      </c>
      <c r="V38" s="167"/>
    </row>
    <row r="39" spans="1:22" s="52" customFormat="1" ht="24.75" customHeight="1">
      <c r="A39" s="113"/>
      <c r="B39" s="96" t="s">
        <v>113</v>
      </c>
      <c r="C39" s="155"/>
      <c r="D39" s="29">
        <v>28.72</v>
      </c>
      <c r="E39" s="29">
        <v>86314.386</v>
      </c>
      <c r="F39" s="29">
        <v>82119.8441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3153.6</v>
      </c>
      <c r="M39" s="29">
        <v>1051.2</v>
      </c>
      <c r="N39" s="29">
        <v>0</v>
      </c>
      <c r="O39" s="29">
        <v>18.46</v>
      </c>
      <c r="P39" s="29">
        <v>0</v>
      </c>
      <c r="Q39" s="85">
        <v>746.13</v>
      </c>
      <c r="S39" s="53">
        <f t="shared" si="2"/>
        <v>0.0018999999977395987</v>
      </c>
      <c r="U39" s="144">
        <f t="shared" si="3"/>
        <v>18.46189999999774</v>
      </c>
      <c r="V39" s="167"/>
    </row>
    <row r="40" spans="1:22" s="52" customFormat="1" ht="24.75" customHeight="1">
      <c r="A40" s="113"/>
      <c r="B40" s="96" t="s">
        <v>115</v>
      </c>
      <c r="C40" s="155"/>
      <c r="D40" s="29">
        <v>0</v>
      </c>
      <c r="E40" s="29">
        <v>126488.05</v>
      </c>
      <c r="F40" s="29">
        <v>118045.64</v>
      </c>
      <c r="G40" s="29">
        <v>0</v>
      </c>
      <c r="H40" s="29">
        <f t="shared" si="4"/>
        <v>0</v>
      </c>
      <c r="I40" s="29">
        <v>0</v>
      </c>
      <c r="J40" s="29">
        <v>0</v>
      </c>
      <c r="K40" s="29">
        <v>0</v>
      </c>
      <c r="L40" s="29">
        <v>6307.2</v>
      </c>
      <c r="M40" s="29">
        <v>2109.6</v>
      </c>
      <c r="N40" s="29">
        <v>0</v>
      </c>
      <c r="O40" s="29">
        <v>25.61</v>
      </c>
      <c r="P40" s="29">
        <v>0</v>
      </c>
      <c r="Q40" s="166">
        <v>552.78</v>
      </c>
      <c r="S40" s="53">
        <f t="shared" si="2"/>
        <v>3.765876499528531E-12</v>
      </c>
      <c r="U40" s="144">
        <f t="shared" si="3"/>
        <v>25.610000000003765</v>
      </c>
      <c r="V40" s="167"/>
    </row>
    <row r="41" spans="1:22" s="52" customFormat="1" ht="24.75" customHeight="1">
      <c r="A41" s="113"/>
      <c r="B41" s="96" t="s">
        <v>60</v>
      </c>
      <c r="C41" s="155"/>
      <c r="D41" s="29">
        <v>26.2</v>
      </c>
      <c r="E41" s="29">
        <v>149047.9</v>
      </c>
      <c r="F41" s="29">
        <v>0</v>
      </c>
      <c r="G41" s="29">
        <v>0</v>
      </c>
      <c r="H41" s="29">
        <f t="shared" si="4"/>
        <v>60177.36</v>
      </c>
      <c r="I41" s="29">
        <v>29103.59</v>
      </c>
      <c r="J41" s="29">
        <v>31073.77</v>
      </c>
      <c r="K41" s="29">
        <v>0</v>
      </c>
      <c r="L41" s="29">
        <v>88802.8</v>
      </c>
      <c r="M41" s="29">
        <v>0</v>
      </c>
      <c r="N41" s="29">
        <v>63.84</v>
      </c>
      <c r="O41" s="29">
        <v>30.1</v>
      </c>
      <c r="P41" s="29">
        <v>0</v>
      </c>
      <c r="Q41" s="85">
        <v>272.01</v>
      </c>
      <c r="S41" s="53">
        <f t="shared" si="2"/>
        <v>2.3234747459355276E-12</v>
      </c>
      <c r="U41" s="144">
        <f t="shared" si="3"/>
        <v>30.100000000002325</v>
      </c>
      <c r="V41" s="167"/>
    </row>
    <row r="42" spans="1:22" s="52" customFormat="1" ht="24.75" customHeight="1">
      <c r="A42" s="113"/>
      <c r="B42" s="96" t="s">
        <v>116</v>
      </c>
      <c r="C42" s="155"/>
      <c r="D42" s="29">
        <v>4169.03</v>
      </c>
      <c r="E42" s="29">
        <v>62758.26</v>
      </c>
      <c r="F42" s="29">
        <v>39759.75</v>
      </c>
      <c r="G42" s="29">
        <v>0</v>
      </c>
      <c r="H42" s="29">
        <f t="shared" si="4"/>
        <v>0</v>
      </c>
      <c r="I42" s="29">
        <v>0</v>
      </c>
      <c r="J42" s="29">
        <v>0</v>
      </c>
      <c r="K42" s="29">
        <v>0</v>
      </c>
      <c r="L42" s="29">
        <v>0</v>
      </c>
      <c r="M42" s="29">
        <v>21968</v>
      </c>
      <c r="N42" s="29">
        <v>0</v>
      </c>
      <c r="O42" s="29">
        <v>5199.54</v>
      </c>
      <c r="P42" s="29">
        <v>180</v>
      </c>
      <c r="Q42" s="85">
        <v>998.82</v>
      </c>
      <c r="S42" s="53">
        <f t="shared" si="2"/>
        <v>8.185452315956354E-12</v>
      </c>
      <c r="U42" s="144">
        <f aca="true" t="shared" si="6" ref="U42:U50">D42+E42+G42-F42-H42-L42-M42-N42</f>
        <v>5199.540000000008</v>
      </c>
      <c r="V42" s="167"/>
    </row>
    <row r="43" spans="1:22" s="52" customFormat="1" ht="24.75" customHeight="1">
      <c r="A43" s="113"/>
      <c r="B43" s="96" t="s">
        <v>61</v>
      </c>
      <c r="C43" s="155"/>
      <c r="D43" s="29">
        <v>95.5</v>
      </c>
      <c r="E43" s="29">
        <v>77025.2458</v>
      </c>
      <c r="F43" s="29">
        <v>0</v>
      </c>
      <c r="G43" s="29">
        <v>0</v>
      </c>
      <c r="H43" s="29">
        <f t="shared" si="4"/>
        <v>146.0246</v>
      </c>
      <c r="I43" s="29">
        <v>146.0246</v>
      </c>
      <c r="J43" s="29">
        <v>0</v>
      </c>
      <c r="K43" s="29">
        <v>0</v>
      </c>
      <c r="L43" s="29">
        <v>76306.6771</v>
      </c>
      <c r="M43" s="29">
        <v>572.54</v>
      </c>
      <c r="N43" s="29">
        <v>0</v>
      </c>
      <c r="O43" s="29">
        <v>95.5</v>
      </c>
      <c r="P43" s="29">
        <v>0</v>
      </c>
      <c r="Q43" s="85">
        <v>764.45</v>
      </c>
      <c r="S43" s="53">
        <f t="shared" si="2"/>
        <v>0.0040999999991981895</v>
      </c>
      <c r="U43" s="144">
        <f t="shared" si="6"/>
        <v>95.5040999999992</v>
      </c>
      <c r="V43" s="167"/>
    </row>
    <row r="44" spans="1:22" s="52" customFormat="1" ht="24.75" customHeight="1">
      <c r="A44" s="113"/>
      <c r="B44" s="96" t="s">
        <v>108</v>
      </c>
      <c r="C44" s="155" t="s">
        <v>165</v>
      </c>
      <c r="D44" s="29">
        <v>14170.27</v>
      </c>
      <c r="E44" s="29">
        <v>61572.77</v>
      </c>
      <c r="F44" s="29">
        <v>442658.32</v>
      </c>
      <c r="G44" s="29">
        <v>378490.02</v>
      </c>
      <c r="H44" s="29">
        <f t="shared" si="4"/>
        <v>95.91</v>
      </c>
      <c r="I44" s="29">
        <v>0</v>
      </c>
      <c r="J44" s="29">
        <v>95.91</v>
      </c>
      <c r="K44" s="29">
        <v>0</v>
      </c>
      <c r="L44" s="29">
        <v>0</v>
      </c>
      <c r="M44" s="29">
        <v>0</v>
      </c>
      <c r="N44" s="29">
        <v>0</v>
      </c>
      <c r="O44" s="29">
        <v>11478.83</v>
      </c>
      <c r="P44" s="137">
        <v>0</v>
      </c>
      <c r="Q44" s="85">
        <v>746.76</v>
      </c>
      <c r="S44" s="53">
        <f t="shared" si="2"/>
        <v>0</v>
      </c>
      <c r="U44" s="144">
        <f t="shared" si="6"/>
        <v>11478.82999999999</v>
      </c>
      <c r="V44" s="167"/>
    </row>
    <row r="45" spans="1:22" s="52" customFormat="1" ht="24.75" customHeight="1">
      <c r="A45" s="113"/>
      <c r="B45" s="96" t="s">
        <v>110</v>
      </c>
      <c r="C45" s="155"/>
      <c r="D45" s="29">
        <v>136.85</v>
      </c>
      <c r="E45" s="29">
        <v>147033.85</v>
      </c>
      <c r="F45" s="29">
        <v>146763.56</v>
      </c>
      <c r="G45" s="29">
        <v>0</v>
      </c>
      <c r="H45" s="29">
        <f t="shared" si="4"/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407.14</v>
      </c>
      <c r="P45" s="29">
        <v>0</v>
      </c>
      <c r="Q45" s="85">
        <v>441.72</v>
      </c>
      <c r="S45" s="53">
        <f t="shared" si="2"/>
        <v>1.3983481039758772E-11</v>
      </c>
      <c r="U45" s="144">
        <f t="shared" si="6"/>
        <v>407.14000000001397</v>
      </c>
      <c r="V45" s="167"/>
    </row>
    <row r="46" spans="1:22" s="52" customFormat="1" ht="24.75" customHeight="1">
      <c r="A46" s="113"/>
      <c r="B46" s="96" t="s">
        <v>109</v>
      </c>
      <c r="C46" s="155"/>
      <c r="D46" s="29">
        <v>532</v>
      </c>
      <c r="E46" s="29">
        <v>251148.68</v>
      </c>
      <c r="F46" s="29">
        <v>251084.68</v>
      </c>
      <c r="G46" s="29">
        <v>0</v>
      </c>
      <c r="H46" s="29">
        <f t="shared" si="4"/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596</v>
      </c>
      <c r="P46" s="29">
        <v>0</v>
      </c>
      <c r="Q46" s="85">
        <v>363.09</v>
      </c>
      <c r="S46" s="53">
        <f t="shared" si="2"/>
        <v>0</v>
      </c>
      <c r="U46" s="144">
        <f t="shared" si="6"/>
        <v>596</v>
      </c>
      <c r="V46" s="167"/>
    </row>
    <row r="47" spans="1:22" s="52" customFormat="1" ht="24.75" customHeight="1">
      <c r="A47" s="113"/>
      <c r="B47" s="96" t="s">
        <v>62</v>
      </c>
      <c r="C47" s="155" t="s">
        <v>165</v>
      </c>
      <c r="D47" s="29" t="s">
        <v>146</v>
      </c>
      <c r="E47" s="29">
        <v>0</v>
      </c>
      <c r="F47" s="29">
        <v>47756.22</v>
      </c>
      <c r="G47" s="29">
        <v>0</v>
      </c>
      <c r="H47" s="29">
        <f>SUM(I47:K47)</f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 t="s">
        <v>146</v>
      </c>
      <c r="P47" s="29">
        <v>0</v>
      </c>
      <c r="Q47" s="29" t="s">
        <v>146</v>
      </c>
      <c r="S47" s="53" t="e">
        <f t="shared" si="2"/>
        <v>#VALUE!</v>
      </c>
      <c r="U47" s="144" t="e">
        <f t="shared" si="6"/>
        <v>#VALUE!</v>
      </c>
      <c r="V47" s="167"/>
    </row>
    <row r="48" spans="1:22" s="52" customFormat="1" ht="24.75" customHeight="1">
      <c r="A48" s="113"/>
      <c r="B48" s="96" t="s">
        <v>63</v>
      </c>
      <c r="C48" s="106"/>
      <c r="D48" s="29">
        <v>5.8</v>
      </c>
      <c r="E48" s="29">
        <v>91</v>
      </c>
      <c r="F48" s="29">
        <v>0</v>
      </c>
      <c r="G48" s="29">
        <v>0</v>
      </c>
      <c r="H48" s="29">
        <f t="shared" si="4"/>
        <v>71</v>
      </c>
      <c r="I48" s="29">
        <v>71</v>
      </c>
      <c r="J48" s="29">
        <v>0</v>
      </c>
      <c r="K48" s="29">
        <v>0</v>
      </c>
      <c r="L48" s="29">
        <v>0</v>
      </c>
      <c r="M48" s="29">
        <v>8</v>
      </c>
      <c r="N48" s="29">
        <v>0</v>
      </c>
      <c r="O48" s="29">
        <v>17.8</v>
      </c>
      <c r="P48" s="29">
        <v>0</v>
      </c>
      <c r="Q48" s="85">
        <v>667.1</v>
      </c>
      <c r="S48" s="53">
        <f t="shared" si="2"/>
        <v>0</v>
      </c>
      <c r="U48" s="144">
        <f t="shared" si="6"/>
        <v>17.799999999999997</v>
      </c>
      <c r="V48" s="167"/>
    </row>
    <row r="49" spans="1:22" s="52" customFormat="1" ht="24.75" customHeight="1">
      <c r="A49" s="113"/>
      <c r="B49" s="96" t="s">
        <v>64</v>
      </c>
      <c r="C49" s="155"/>
      <c r="D49" s="29">
        <v>1</v>
      </c>
      <c r="E49" s="29">
        <v>308991.7</v>
      </c>
      <c r="F49" s="29">
        <v>0</v>
      </c>
      <c r="G49" s="29">
        <v>0</v>
      </c>
      <c r="H49" s="29">
        <f t="shared" si="4"/>
        <v>196724.90000000002</v>
      </c>
      <c r="I49" s="29">
        <v>182449.6</v>
      </c>
      <c r="J49" s="29">
        <v>4019.6</v>
      </c>
      <c r="K49" s="29">
        <v>10255.7</v>
      </c>
      <c r="L49" s="29">
        <v>33967</v>
      </c>
      <c r="M49" s="29">
        <v>78216.2</v>
      </c>
      <c r="N49" s="29">
        <v>77.9</v>
      </c>
      <c r="O49" s="29">
        <v>6.7</v>
      </c>
      <c r="P49" s="29">
        <v>0</v>
      </c>
      <c r="Q49" s="85">
        <v>205.67</v>
      </c>
      <c r="S49" s="53">
        <f t="shared" si="2"/>
        <v>-8.737011114590132E-12</v>
      </c>
      <c r="U49" s="144">
        <f t="shared" si="6"/>
        <v>6.699999999991263</v>
      </c>
      <c r="V49" s="167"/>
    </row>
    <row r="50" spans="1:22" s="140" customFormat="1" ht="24.75" customHeight="1">
      <c r="A50" s="138"/>
      <c r="B50" s="96" t="s">
        <v>145</v>
      </c>
      <c r="C50" s="155"/>
      <c r="D50" s="29">
        <v>131</v>
      </c>
      <c r="E50" s="29">
        <v>6942.56</v>
      </c>
      <c r="F50" s="29">
        <v>0</v>
      </c>
      <c r="G50" s="29">
        <v>0</v>
      </c>
      <c r="H50" s="29">
        <f t="shared" si="4"/>
        <v>3763.5</v>
      </c>
      <c r="I50" s="29">
        <v>0</v>
      </c>
      <c r="J50" s="29">
        <v>3763.5</v>
      </c>
      <c r="K50" s="29">
        <v>0</v>
      </c>
      <c r="L50" s="29">
        <v>302.38</v>
      </c>
      <c r="M50" s="29">
        <v>0</v>
      </c>
      <c r="N50" s="29">
        <v>0</v>
      </c>
      <c r="O50" s="29">
        <v>3007.68</v>
      </c>
      <c r="P50" s="29">
        <v>0</v>
      </c>
      <c r="Q50" s="85">
        <v>199.76</v>
      </c>
      <c r="S50" s="141"/>
      <c r="U50" s="144">
        <f t="shared" si="6"/>
        <v>3007.6800000000003</v>
      </c>
      <c r="V50" s="167"/>
    </row>
    <row r="51" spans="1:22" s="52" customFormat="1" ht="24.75" customHeight="1">
      <c r="A51" s="80" t="s">
        <v>65</v>
      </c>
      <c r="B51" s="97"/>
      <c r="C51" s="110"/>
      <c r="D51" s="10">
        <f>SUM(D52:D74)</f>
        <v>44273.27</v>
      </c>
      <c r="E51" s="10">
        <f aca="true" t="shared" si="7" ref="E51:P51">SUM(E52:E74)</f>
        <v>293719.02999999997</v>
      </c>
      <c r="F51" s="10">
        <f t="shared" si="7"/>
        <v>179257.8</v>
      </c>
      <c r="G51" s="10">
        <f t="shared" si="7"/>
        <v>108013.8</v>
      </c>
      <c r="H51" s="10">
        <f t="shared" si="7"/>
        <v>162888.25000000003</v>
      </c>
      <c r="I51" s="10">
        <f t="shared" si="7"/>
        <v>57193.39999999999</v>
      </c>
      <c r="J51" s="10">
        <f t="shared" si="7"/>
        <v>92083.65000000001</v>
      </c>
      <c r="K51" s="10">
        <f t="shared" si="7"/>
        <v>13611.199999999999</v>
      </c>
      <c r="L51" s="10">
        <f t="shared" si="7"/>
        <v>31818.649999999998</v>
      </c>
      <c r="M51" s="10">
        <f t="shared" si="7"/>
        <v>64026.83</v>
      </c>
      <c r="N51" s="87">
        <f t="shared" si="7"/>
        <v>-6249.020000000001</v>
      </c>
      <c r="O51" s="10">
        <f t="shared" si="7"/>
        <v>54322.159999999996</v>
      </c>
      <c r="P51" s="87">
        <f t="shared" si="7"/>
        <v>24.15</v>
      </c>
      <c r="Q51" s="88"/>
      <c r="S51" s="53">
        <f t="shared" si="2"/>
        <v>-40058.570000000036</v>
      </c>
      <c r="U51" s="144"/>
      <c r="V51" s="167"/>
    </row>
    <row r="52" spans="1:22" s="52" customFormat="1" ht="24.75" customHeight="1">
      <c r="A52" s="113"/>
      <c r="B52" s="96" t="s">
        <v>66</v>
      </c>
      <c r="C52" s="106"/>
      <c r="D52" s="29">
        <v>49</v>
      </c>
      <c r="E52" s="29">
        <v>119.1</v>
      </c>
      <c r="F52" s="29">
        <v>0</v>
      </c>
      <c r="G52" s="29">
        <v>0</v>
      </c>
      <c r="H52" s="29">
        <f t="shared" si="4"/>
        <v>69.4</v>
      </c>
      <c r="I52" s="29">
        <v>69.4</v>
      </c>
      <c r="J52" s="29">
        <v>0</v>
      </c>
      <c r="K52" s="29">
        <v>0</v>
      </c>
      <c r="L52" s="29">
        <v>0</v>
      </c>
      <c r="M52" s="29">
        <v>21.1</v>
      </c>
      <c r="N52" s="29">
        <v>36.2</v>
      </c>
      <c r="O52" s="29">
        <v>41.4</v>
      </c>
      <c r="P52" s="29">
        <v>0</v>
      </c>
      <c r="Q52" s="85">
        <v>58.34</v>
      </c>
      <c r="S52" s="53">
        <f t="shared" si="2"/>
        <v>0</v>
      </c>
      <c r="U52" s="144">
        <f>D52+E52+G52-F52-H52-L52-M52-N52</f>
        <v>41.39999999999999</v>
      </c>
      <c r="V52" s="167"/>
    </row>
    <row r="53" spans="1:22" s="52" customFormat="1" ht="24.75" customHeight="1">
      <c r="A53" s="114"/>
      <c r="B53" s="169" t="s">
        <v>67</v>
      </c>
      <c r="C53" s="109"/>
      <c r="D53" s="90">
        <v>1655.9</v>
      </c>
      <c r="E53" s="90">
        <v>6085.9</v>
      </c>
      <c r="F53" s="90">
        <v>0</v>
      </c>
      <c r="G53" s="90">
        <v>0</v>
      </c>
      <c r="H53" s="90">
        <f t="shared" si="4"/>
        <v>5591.1</v>
      </c>
      <c r="I53" s="90">
        <v>0</v>
      </c>
      <c r="J53" s="90">
        <v>5591.1</v>
      </c>
      <c r="K53" s="90">
        <v>0</v>
      </c>
      <c r="L53" s="90">
        <v>221.9</v>
      </c>
      <c r="M53" s="90">
        <v>0</v>
      </c>
      <c r="N53" s="90">
        <v>160.4</v>
      </c>
      <c r="O53" s="90">
        <v>1768.4</v>
      </c>
      <c r="P53" s="90">
        <v>0</v>
      </c>
      <c r="Q53" s="91">
        <v>101.56</v>
      </c>
      <c r="S53" s="53">
        <f t="shared" si="2"/>
        <v>0</v>
      </c>
      <c r="U53" s="144">
        <f>D53+E53+G53-F53-H53-L53-M53-N53</f>
        <v>1768.3999999999987</v>
      </c>
      <c r="V53" s="167"/>
    </row>
    <row r="54" spans="1:22" s="52" customFormat="1" ht="24.75" customHeight="1">
      <c r="A54" s="124"/>
      <c r="B54" s="168" t="s">
        <v>120</v>
      </c>
      <c r="C54" s="129"/>
      <c r="D54" s="125">
        <v>610.2</v>
      </c>
      <c r="E54" s="125">
        <v>2387.8</v>
      </c>
      <c r="F54" s="125">
        <v>0</v>
      </c>
      <c r="G54" s="125">
        <v>0</v>
      </c>
      <c r="H54" s="125">
        <f t="shared" si="4"/>
        <v>2272.6</v>
      </c>
      <c r="I54" s="125">
        <v>0</v>
      </c>
      <c r="J54" s="125">
        <v>2272.6</v>
      </c>
      <c r="K54" s="125">
        <v>0</v>
      </c>
      <c r="L54" s="125">
        <v>73.9</v>
      </c>
      <c r="M54" s="125">
        <v>0</v>
      </c>
      <c r="N54" s="125">
        <v>58.3</v>
      </c>
      <c r="O54" s="125">
        <v>593.2</v>
      </c>
      <c r="P54" s="125">
        <v>0</v>
      </c>
      <c r="Q54" s="126">
        <v>70.87</v>
      </c>
      <c r="S54" s="53">
        <f t="shared" si="2"/>
        <v>0</v>
      </c>
      <c r="U54" s="144">
        <f aca="true" t="shared" si="8" ref="U54:U60">D54+E54+G54-F54-H54-L54-M54-N54</f>
        <v>593.2000000000002</v>
      </c>
      <c r="V54" s="167"/>
    </row>
    <row r="55" spans="1:22" s="52" customFormat="1" ht="24.75" customHeight="1">
      <c r="A55" s="113"/>
      <c r="B55" s="96" t="s">
        <v>119</v>
      </c>
      <c r="C55" s="106"/>
      <c r="D55" s="29">
        <v>76.3</v>
      </c>
      <c r="E55" s="29">
        <v>1283.1</v>
      </c>
      <c r="F55" s="137">
        <v>0</v>
      </c>
      <c r="G55" s="137">
        <v>0</v>
      </c>
      <c r="H55" s="29">
        <f t="shared" si="4"/>
        <v>261</v>
      </c>
      <c r="I55" s="29">
        <v>261</v>
      </c>
      <c r="J55" s="29">
        <v>0</v>
      </c>
      <c r="K55" s="29">
        <v>0</v>
      </c>
      <c r="L55" s="29">
        <v>170.8</v>
      </c>
      <c r="M55" s="29">
        <v>855</v>
      </c>
      <c r="N55" s="29">
        <v>0</v>
      </c>
      <c r="O55" s="29">
        <v>72.6</v>
      </c>
      <c r="P55" s="137">
        <v>0</v>
      </c>
      <c r="Q55" s="85">
        <v>72.3</v>
      </c>
      <c r="S55" s="53">
        <f t="shared" si="2"/>
        <v>0</v>
      </c>
      <c r="U55" s="144">
        <f t="shared" si="8"/>
        <v>72.59999999999991</v>
      </c>
      <c r="V55" s="167"/>
    </row>
    <row r="56" spans="1:22" s="52" customFormat="1" ht="24.75" customHeight="1">
      <c r="A56" s="113"/>
      <c r="B56" s="96" t="s">
        <v>76</v>
      </c>
      <c r="C56" s="106"/>
      <c r="D56" s="29">
        <v>65</v>
      </c>
      <c r="E56" s="29">
        <v>6021.5</v>
      </c>
      <c r="F56" s="29">
        <v>0</v>
      </c>
      <c r="G56" s="29">
        <v>0</v>
      </c>
      <c r="H56" s="29">
        <f t="shared" si="4"/>
        <v>2088.9</v>
      </c>
      <c r="I56" s="29">
        <v>2082.1</v>
      </c>
      <c r="J56" s="29">
        <v>6.8</v>
      </c>
      <c r="K56" s="29">
        <v>0</v>
      </c>
      <c r="L56" s="29">
        <v>0</v>
      </c>
      <c r="M56" s="29">
        <v>3760</v>
      </c>
      <c r="N56" s="29">
        <v>193.6</v>
      </c>
      <c r="O56" s="29">
        <v>44</v>
      </c>
      <c r="P56" s="29">
        <v>0</v>
      </c>
      <c r="Q56" s="85">
        <v>103.77</v>
      </c>
      <c r="S56" s="53">
        <f t="shared" si="2"/>
        <v>-8.526512829121202E-14</v>
      </c>
      <c r="U56" s="144">
        <f t="shared" si="8"/>
        <v>43.999999999999915</v>
      </c>
      <c r="V56" s="167"/>
    </row>
    <row r="57" spans="1:22" s="52" customFormat="1" ht="24.75" customHeight="1">
      <c r="A57" s="113"/>
      <c r="B57" s="96" t="s">
        <v>77</v>
      </c>
      <c r="C57" s="106"/>
      <c r="D57" s="29">
        <v>123.1</v>
      </c>
      <c r="E57" s="29">
        <v>2021</v>
      </c>
      <c r="F57" s="29">
        <v>0</v>
      </c>
      <c r="G57" s="29">
        <v>0</v>
      </c>
      <c r="H57" s="29">
        <f t="shared" si="4"/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2019.8</v>
      </c>
      <c r="O57" s="29">
        <v>124.3</v>
      </c>
      <c r="P57" s="29">
        <v>0</v>
      </c>
      <c r="Q57" s="85">
        <v>41.8</v>
      </c>
      <c r="S57" s="53">
        <f t="shared" si="2"/>
        <v>0</v>
      </c>
      <c r="U57" s="144">
        <f t="shared" si="8"/>
        <v>124.29999999999995</v>
      </c>
      <c r="V57" s="167"/>
    </row>
    <row r="58" spans="1:22" s="52" customFormat="1" ht="24.75" customHeight="1">
      <c r="A58" s="113"/>
      <c r="B58" s="96" t="s">
        <v>78</v>
      </c>
      <c r="C58" s="155"/>
      <c r="D58" s="29">
        <v>142.1</v>
      </c>
      <c r="E58" s="29">
        <v>8431.6</v>
      </c>
      <c r="F58" s="29">
        <v>0</v>
      </c>
      <c r="G58" s="29">
        <v>0</v>
      </c>
      <c r="H58" s="29">
        <f t="shared" si="4"/>
        <v>1683.2</v>
      </c>
      <c r="I58" s="29">
        <v>1683.2</v>
      </c>
      <c r="J58" s="29">
        <v>0</v>
      </c>
      <c r="K58" s="29">
        <v>0</v>
      </c>
      <c r="L58" s="29">
        <v>0</v>
      </c>
      <c r="M58" s="29">
        <v>6757.5</v>
      </c>
      <c r="N58" s="29">
        <v>17.6</v>
      </c>
      <c r="O58" s="29">
        <v>115.4</v>
      </c>
      <c r="P58" s="29">
        <v>0</v>
      </c>
      <c r="Q58" s="85">
        <v>12.84</v>
      </c>
      <c r="S58" s="53">
        <f t="shared" si="2"/>
        <v>9.094947017729282E-13</v>
      </c>
      <c r="U58" s="144">
        <f t="shared" si="8"/>
        <v>115.40000000000092</v>
      </c>
      <c r="V58" s="167"/>
    </row>
    <row r="59" spans="1:22" s="52" customFormat="1" ht="24.75" customHeight="1">
      <c r="A59" s="113"/>
      <c r="B59" s="96" t="s">
        <v>79</v>
      </c>
      <c r="C59" s="155" t="s">
        <v>166</v>
      </c>
      <c r="D59" s="29">
        <v>5533</v>
      </c>
      <c r="E59" s="29">
        <v>57113.5</v>
      </c>
      <c r="F59" s="29">
        <v>108013.8</v>
      </c>
      <c r="G59" s="29">
        <v>108013.8</v>
      </c>
      <c r="H59" s="29">
        <f t="shared" si="4"/>
        <v>66700.2</v>
      </c>
      <c r="I59" s="29">
        <v>50188.5</v>
      </c>
      <c r="J59" s="29">
        <v>15633.9</v>
      </c>
      <c r="K59" s="29">
        <v>877.8</v>
      </c>
      <c r="L59" s="29">
        <v>0</v>
      </c>
      <c r="M59" s="29">
        <v>0</v>
      </c>
      <c r="N59" s="86">
        <v>-10175.7</v>
      </c>
      <c r="O59" s="29">
        <v>6122</v>
      </c>
      <c r="P59" s="29">
        <v>0</v>
      </c>
      <c r="Q59" s="85">
        <v>56.31</v>
      </c>
      <c r="S59" s="53">
        <f t="shared" si="2"/>
        <v>0</v>
      </c>
      <c r="U59" s="144">
        <f t="shared" si="8"/>
        <v>6121.999999999989</v>
      </c>
      <c r="V59" s="167"/>
    </row>
    <row r="60" spans="1:22" s="52" customFormat="1" ht="24.75" customHeight="1">
      <c r="A60" s="113"/>
      <c r="B60" s="96" t="s">
        <v>118</v>
      </c>
      <c r="C60" s="106"/>
      <c r="D60" s="29">
        <v>24189</v>
      </c>
      <c r="E60" s="29">
        <v>114494.7</v>
      </c>
      <c r="F60" s="29">
        <v>71244</v>
      </c>
      <c r="G60" s="29">
        <v>0</v>
      </c>
      <c r="H60" s="29">
        <f t="shared" si="4"/>
        <v>0</v>
      </c>
      <c r="I60" s="29">
        <v>0</v>
      </c>
      <c r="J60" s="29">
        <v>0</v>
      </c>
      <c r="K60" s="29">
        <v>0</v>
      </c>
      <c r="L60" s="29">
        <v>13949.1</v>
      </c>
      <c r="M60" s="29">
        <v>19728</v>
      </c>
      <c r="N60" s="29">
        <v>255.3</v>
      </c>
      <c r="O60" s="29">
        <v>33507.3</v>
      </c>
      <c r="P60" s="29">
        <v>0</v>
      </c>
      <c r="Q60" s="85">
        <v>219.41</v>
      </c>
      <c r="S60" s="53">
        <f t="shared" si="2"/>
        <v>0</v>
      </c>
      <c r="U60" s="144">
        <f t="shared" si="8"/>
        <v>33507.30000000001</v>
      </c>
      <c r="V60" s="167"/>
    </row>
    <row r="61" spans="1:22" s="52" customFormat="1" ht="24.75" customHeight="1">
      <c r="A61" s="113"/>
      <c r="B61" s="96" t="s">
        <v>68</v>
      </c>
      <c r="C61" s="155" t="s">
        <v>168</v>
      </c>
      <c r="D61" s="29">
        <v>7147.6</v>
      </c>
      <c r="E61" s="29">
        <v>35460.3</v>
      </c>
      <c r="F61" s="29">
        <v>0</v>
      </c>
      <c r="G61" s="29">
        <v>0</v>
      </c>
      <c r="H61" s="29">
        <f t="shared" si="4"/>
        <v>22688.2</v>
      </c>
      <c r="I61" s="29">
        <v>0</v>
      </c>
      <c r="J61" s="29">
        <v>22688.2</v>
      </c>
      <c r="K61" s="29">
        <v>0</v>
      </c>
      <c r="L61" s="29">
        <v>1228.2</v>
      </c>
      <c r="M61" s="29">
        <v>11308.6</v>
      </c>
      <c r="N61" s="29">
        <v>0</v>
      </c>
      <c r="O61" s="29">
        <v>7382.9</v>
      </c>
      <c r="P61" s="29">
        <v>0</v>
      </c>
      <c r="Q61" s="85">
        <v>175.9</v>
      </c>
      <c r="S61" s="53">
        <f t="shared" si="2"/>
        <v>0</v>
      </c>
      <c r="U61" s="144">
        <f>D61+E61+G61-F61-H61-L61-M61-N61</f>
        <v>7382.9</v>
      </c>
      <c r="V61" s="167"/>
    </row>
    <row r="62" spans="1:22" s="52" customFormat="1" ht="24.75" customHeight="1">
      <c r="A62" s="113"/>
      <c r="B62" s="96" t="s">
        <v>80</v>
      </c>
      <c r="C62" s="155" t="s">
        <v>169</v>
      </c>
      <c r="D62" s="29" t="s">
        <v>146</v>
      </c>
      <c r="E62" s="29">
        <v>0</v>
      </c>
      <c r="F62" s="29">
        <v>0</v>
      </c>
      <c r="G62" s="29">
        <v>0</v>
      </c>
      <c r="H62" s="29">
        <f>SUM(I62:K62)</f>
        <v>0</v>
      </c>
      <c r="I62" s="29">
        <v>0</v>
      </c>
      <c r="J62" s="29">
        <v>0</v>
      </c>
      <c r="K62" s="29">
        <v>0</v>
      </c>
      <c r="L62" s="29">
        <v>10963.67</v>
      </c>
      <c r="M62" s="29">
        <v>0</v>
      </c>
      <c r="N62" s="29">
        <v>0</v>
      </c>
      <c r="O62" s="29" t="s">
        <v>147</v>
      </c>
      <c r="P62" s="29">
        <v>0</v>
      </c>
      <c r="Q62" s="29" t="s">
        <v>146</v>
      </c>
      <c r="S62" s="53" t="e">
        <f t="shared" si="2"/>
        <v>#VALUE!</v>
      </c>
      <c r="U62" s="144"/>
      <c r="V62" s="167"/>
    </row>
    <row r="63" spans="1:22" s="52" customFormat="1" ht="24.75" customHeight="1">
      <c r="A63" s="113"/>
      <c r="B63" s="96" t="s">
        <v>81</v>
      </c>
      <c r="C63" s="155"/>
      <c r="D63" s="29">
        <v>76.49</v>
      </c>
      <c r="E63" s="29">
        <v>774.91</v>
      </c>
      <c r="F63" s="29">
        <v>0</v>
      </c>
      <c r="G63" s="29">
        <v>0</v>
      </c>
      <c r="H63" s="29">
        <f t="shared" si="4"/>
        <v>81.48</v>
      </c>
      <c r="I63" s="29">
        <v>0</v>
      </c>
      <c r="J63" s="29">
        <v>81.48</v>
      </c>
      <c r="K63" s="29">
        <v>0</v>
      </c>
      <c r="L63" s="29">
        <v>160.52</v>
      </c>
      <c r="M63" s="29">
        <v>531.95</v>
      </c>
      <c r="N63" s="29">
        <v>0</v>
      </c>
      <c r="O63" s="29">
        <v>77.45</v>
      </c>
      <c r="P63" s="29">
        <v>0</v>
      </c>
      <c r="Q63" s="85">
        <v>140.86</v>
      </c>
      <c r="S63" s="53">
        <f t="shared" si="2"/>
        <v>0</v>
      </c>
      <c r="U63" s="144">
        <f aca="true" t="shared" si="9" ref="U63:U74">D63+E63+G63-F63-H63-L63-M63-N63</f>
        <v>77.44999999999993</v>
      </c>
      <c r="V63" s="167"/>
    </row>
    <row r="64" spans="1:22" s="52" customFormat="1" ht="24.75" customHeight="1">
      <c r="A64" s="113"/>
      <c r="B64" s="96" t="s">
        <v>82</v>
      </c>
      <c r="C64" s="155"/>
      <c r="D64" s="29">
        <v>6</v>
      </c>
      <c r="E64" s="29">
        <v>1293</v>
      </c>
      <c r="F64" s="29">
        <v>0</v>
      </c>
      <c r="G64" s="29">
        <v>0</v>
      </c>
      <c r="H64" s="29">
        <f t="shared" si="4"/>
        <v>1283.4</v>
      </c>
      <c r="I64" s="29">
        <v>0</v>
      </c>
      <c r="J64" s="29">
        <v>1283.4</v>
      </c>
      <c r="K64" s="29">
        <v>0</v>
      </c>
      <c r="L64" s="29">
        <v>0</v>
      </c>
      <c r="M64" s="29">
        <v>0</v>
      </c>
      <c r="N64" s="29">
        <v>0</v>
      </c>
      <c r="O64" s="29">
        <v>15.6</v>
      </c>
      <c r="P64" s="29">
        <v>0</v>
      </c>
      <c r="Q64" s="85">
        <v>9.8</v>
      </c>
      <c r="S64" s="53">
        <f t="shared" si="2"/>
        <v>-9.059419880941277E-14</v>
      </c>
      <c r="U64" s="144">
        <f t="shared" si="9"/>
        <v>15.599999999999909</v>
      </c>
      <c r="V64" s="167"/>
    </row>
    <row r="65" spans="1:22" s="52" customFormat="1" ht="24.75" customHeight="1">
      <c r="A65" s="113"/>
      <c r="B65" s="96" t="s">
        <v>83</v>
      </c>
      <c r="C65" s="106"/>
      <c r="D65" s="29">
        <v>36</v>
      </c>
      <c r="E65" s="29">
        <v>825.3</v>
      </c>
      <c r="F65" s="29">
        <v>0</v>
      </c>
      <c r="G65" s="29">
        <v>0</v>
      </c>
      <c r="H65" s="29">
        <f t="shared" si="4"/>
        <v>67.6</v>
      </c>
      <c r="I65" s="29">
        <v>67.6</v>
      </c>
      <c r="J65" s="29">
        <v>0</v>
      </c>
      <c r="K65" s="29">
        <v>0</v>
      </c>
      <c r="L65" s="29">
        <v>0</v>
      </c>
      <c r="M65" s="29">
        <v>22.5</v>
      </c>
      <c r="N65" s="29">
        <v>749.5</v>
      </c>
      <c r="O65" s="29">
        <v>21.7</v>
      </c>
      <c r="P65" s="29">
        <v>0</v>
      </c>
      <c r="Q65" s="85">
        <v>28.11</v>
      </c>
      <c r="S65" s="53">
        <f t="shared" si="2"/>
        <v>-6.750155989720952E-14</v>
      </c>
      <c r="U65" s="144">
        <f t="shared" si="9"/>
        <v>21.699999999999932</v>
      </c>
      <c r="V65" s="167"/>
    </row>
    <row r="66" spans="1:22" s="52" customFormat="1" ht="24.75" customHeight="1">
      <c r="A66" s="113"/>
      <c r="B66" s="96" t="s">
        <v>69</v>
      </c>
      <c r="C66" s="106"/>
      <c r="D66" s="29">
        <v>111</v>
      </c>
      <c r="E66" s="29">
        <v>1168.3</v>
      </c>
      <c r="F66" s="29">
        <v>0</v>
      </c>
      <c r="G66" s="29">
        <v>0</v>
      </c>
      <c r="H66" s="29">
        <f t="shared" si="4"/>
        <v>141.6</v>
      </c>
      <c r="I66" s="29">
        <v>141.6</v>
      </c>
      <c r="J66" s="29">
        <v>0</v>
      </c>
      <c r="K66" s="29">
        <v>0</v>
      </c>
      <c r="L66" s="29">
        <v>0</v>
      </c>
      <c r="M66" s="29">
        <v>758.7</v>
      </c>
      <c r="N66" s="29">
        <v>262.8</v>
      </c>
      <c r="O66" s="29">
        <v>116.2</v>
      </c>
      <c r="P66" s="29">
        <v>0</v>
      </c>
      <c r="Q66" s="85">
        <v>36.76</v>
      </c>
      <c r="S66" s="53">
        <f t="shared" si="2"/>
        <v>0</v>
      </c>
      <c r="U66" s="144">
        <f t="shared" si="9"/>
        <v>116.19999999999999</v>
      </c>
      <c r="V66" s="167"/>
    </row>
    <row r="67" spans="1:22" s="52" customFormat="1" ht="24.75" customHeight="1">
      <c r="A67" s="113"/>
      <c r="B67" s="96" t="s">
        <v>70</v>
      </c>
      <c r="C67" s="155" t="s">
        <v>170</v>
      </c>
      <c r="D67" s="29">
        <v>1302.89</v>
      </c>
      <c r="E67" s="29">
        <v>8501.22</v>
      </c>
      <c r="F67" s="29">
        <v>0</v>
      </c>
      <c r="G67" s="29">
        <v>0</v>
      </c>
      <c r="H67" s="29">
        <f t="shared" si="4"/>
        <v>2468.52</v>
      </c>
      <c r="I67" s="29">
        <v>1230.6</v>
      </c>
      <c r="J67" s="29">
        <v>1237.92</v>
      </c>
      <c r="K67" s="29">
        <v>0</v>
      </c>
      <c r="L67" s="29">
        <v>2878.26</v>
      </c>
      <c r="M67" s="29">
        <v>3237.98</v>
      </c>
      <c r="N67" s="86">
        <v>-34.11</v>
      </c>
      <c r="O67" s="29">
        <v>1253.46</v>
      </c>
      <c r="P67" s="86">
        <v>24.15</v>
      </c>
      <c r="Q67" s="85">
        <v>35.81</v>
      </c>
      <c r="S67" s="53">
        <f t="shared" si="2"/>
        <v>-2.0463630789890885E-12</v>
      </c>
      <c r="U67" s="144">
        <f t="shared" si="9"/>
        <v>1253.459999999998</v>
      </c>
      <c r="V67" s="167"/>
    </row>
    <row r="68" spans="1:22" s="52" customFormat="1" ht="24.75" customHeight="1">
      <c r="A68" s="113"/>
      <c r="B68" s="96" t="s">
        <v>71</v>
      </c>
      <c r="C68" s="106"/>
      <c r="D68" s="29">
        <v>39.3</v>
      </c>
      <c r="E68" s="29">
        <v>85.8</v>
      </c>
      <c r="F68" s="29">
        <v>0</v>
      </c>
      <c r="G68" s="29">
        <v>0</v>
      </c>
      <c r="H68" s="29">
        <f t="shared" si="4"/>
        <v>82.6</v>
      </c>
      <c r="I68" s="29">
        <v>82.6</v>
      </c>
      <c r="J68" s="29">
        <v>0</v>
      </c>
      <c r="K68" s="29">
        <v>0</v>
      </c>
      <c r="L68" s="29">
        <v>0</v>
      </c>
      <c r="M68" s="29">
        <v>0</v>
      </c>
      <c r="N68" s="29">
        <v>2.9</v>
      </c>
      <c r="O68" s="29">
        <v>39.6</v>
      </c>
      <c r="P68" s="29">
        <v>0</v>
      </c>
      <c r="Q68" s="85">
        <v>36.05</v>
      </c>
      <c r="S68" s="53">
        <f t="shared" si="2"/>
        <v>0</v>
      </c>
      <c r="U68" s="144">
        <f t="shared" si="9"/>
        <v>39.6</v>
      </c>
      <c r="V68" s="167"/>
    </row>
    <row r="69" spans="1:22" s="52" customFormat="1" ht="24.75" customHeight="1">
      <c r="A69" s="113"/>
      <c r="B69" s="96" t="s">
        <v>72</v>
      </c>
      <c r="C69" s="155"/>
      <c r="D69" s="29">
        <v>376.79</v>
      </c>
      <c r="E69" s="29">
        <v>11785.2</v>
      </c>
      <c r="F69" s="29">
        <v>0</v>
      </c>
      <c r="G69" s="29">
        <v>0</v>
      </c>
      <c r="H69" s="29">
        <f t="shared" si="4"/>
        <v>11721.6</v>
      </c>
      <c r="I69" s="29">
        <v>0</v>
      </c>
      <c r="J69" s="29">
        <v>0</v>
      </c>
      <c r="K69" s="29">
        <v>11721.6</v>
      </c>
      <c r="L69" s="29">
        <v>0</v>
      </c>
      <c r="M69" s="29">
        <v>0</v>
      </c>
      <c r="N69" s="29">
        <v>47.99</v>
      </c>
      <c r="O69" s="29">
        <v>392.4</v>
      </c>
      <c r="P69" s="29">
        <v>0</v>
      </c>
      <c r="Q69" s="85">
        <v>44.82</v>
      </c>
      <c r="S69" s="53">
        <f t="shared" si="2"/>
        <v>1.2505552149377763E-12</v>
      </c>
      <c r="U69" s="144">
        <f t="shared" si="9"/>
        <v>392.4000000000012</v>
      </c>
      <c r="V69" s="167"/>
    </row>
    <row r="70" spans="1:22" s="52" customFormat="1" ht="24.75" customHeight="1">
      <c r="A70" s="113"/>
      <c r="B70" s="96" t="s">
        <v>178</v>
      </c>
      <c r="C70" s="107" t="s">
        <v>179</v>
      </c>
      <c r="D70" s="29">
        <v>49</v>
      </c>
      <c r="E70" s="29">
        <v>4303.7</v>
      </c>
      <c r="F70" s="29">
        <v>0</v>
      </c>
      <c r="G70" s="29">
        <v>0</v>
      </c>
      <c r="H70" s="29">
        <f t="shared" si="4"/>
        <v>372.1</v>
      </c>
      <c r="I70" s="29">
        <v>372.1</v>
      </c>
      <c r="J70" s="29">
        <v>0</v>
      </c>
      <c r="K70" s="29">
        <v>0</v>
      </c>
      <c r="L70" s="29">
        <v>0</v>
      </c>
      <c r="M70" s="29">
        <v>3928.8</v>
      </c>
      <c r="N70" s="29">
        <v>0</v>
      </c>
      <c r="O70" s="29">
        <v>51.8</v>
      </c>
      <c r="P70" s="29">
        <v>0</v>
      </c>
      <c r="Q70" s="85">
        <v>51.4</v>
      </c>
      <c r="S70" s="53">
        <f t="shared" si="2"/>
        <v>-2.7000623958883807E-13</v>
      </c>
      <c r="U70" s="144">
        <f t="shared" si="9"/>
        <v>51.79999999999973</v>
      </c>
      <c r="V70" s="167"/>
    </row>
    <row r="71" spans="1:22" s="52" customFormat="1" ht="24.75" customHeight="1">
      <c r="A71" s="113"/>
      <c r="B71" s="96" t="s">
        <v>73</v>
      </c>
      <c r="C71" s="155" t="s">
        <v>158</v>
      </c>
      <c r="D71" s="29">
        <v>243</v>
      </c>
      <c r="E71" s="29">
        <v>12590.1</v>
      </c>
      <c r="F71" s="29">
        <v>0</v>
      </c>
      <c r="G71" s="29">
        <v>0</v>
      </c>
      <c r="H71" s="29">
        <f t="shared" si="4"/>
        <v>12543.1</v>
      </c>
      <c r="I71" s="29">
        <v>36</v>
      </c>
      <c r="J71" s="29">
        <v>12507.1</v>
      </c>
      <c r="K71" s="29">
        <v>0</v>
      </c>
      <c r="L71" s="29">
        <v>0</v>
      </c>
      <c r="M71" s="29">
        <v>0</v>
      </c>
      <c r="N71" s="29">
        <v>36</v>
      </c>
      <c r="O71" s="29">
        <v>254</v>
      </c>
      <c r="P71" s="29">
        <v>0</v>
      </c>
      <c r="Q71" s="85">
        <v>17.74</v>
      </c>
      <c r="S71" s="53">
        <f t="shared" si="2"/>
        <v>0</v>
      </c>
      <c r="U71" s="144">
        <f t="shared" si="9"/>
        <v>254</v>
      </c>
      <c r="V71" s="167"/>
    </row>
    <row r="72" spans="1:22" s="52" customFormat="1" ht="24.75" customHeight="1">
      <c r="A72" s="113"/>
      <c r="B72" s="96" t="s">
        <v>74</v>
      </c>
      <c r="C72" s="155" t="s">
        <v>159</v>
      </c>
      <c r="D72" s="29" t="s">
        <v>146</v>
      </c>
      <c r="E72" s="29">
        <v>0</v>
      </c>
      <c r="F72" s="29">
        <v>0</v>
      </c>
      <c r="G72" s="29">
        <v>0</v>
      </c>
      <c r="H72" s="29">
        <f>SUM(I72:K72)</f>
        <v>29094.9</v>
      </c>
      <c r="I72" s="29">
        <v>0</v>
      </c>
      <c r="J72" s="29">
        <v>29094.9</v>
      </c>
      <c r="K72" s="29">
        <v>0</v>
      </c>
      <c r="L72" s="29">
        <v>0</v>
      </c>
      <c r="M72" s="29">
        <v>0</v>
      </c>
      <c r="N72" s="29">
        <v>0</v>
      </c>
      <c r="O72" s="29" t="s">
        <v>146</v>
      </c>
      <c r="P72" s="29">
        <v>0</v>
      </c>
      <c r="Q72" s="29" t="s">
        <v>146</v>
      </c>
      <c r="S72" s="53" t="e">
        <f t="shared" si="2"/>
        <v>#VALUE!</v>
      </c>
      <c r="U72" s="144" t="e">
        <f t="shared" si="9"/>
        <v>#VALUE!</v>
      </c>
      <c r="V72" s="167"/>
    </row>
    <row r="73" spans="1:22" s="52" customFormat="1" ht="24.75" customHeight="1">
      <c r="A73" s="113"/>
      <c r="B73" s="96" t="s">
        <v>75</v>
      </c>
      <c r="C73" s="106"/>
      <c r="D73" s="29">
        <v>2102.6</v>
      </c>
      <c r="E73" s="29">
        <v>18419</v>
      </c>
      <c r="F73" s="29">
        <v>0</v>
      </c>
      <c r="G73" s="29">
        <v>0</v>
      </c>
      <c r="H73" s="29">
        <f t="shared" si="4"/>
        <v>3547.75</v>
      </c>
      <c r="I73" s="29">
        <v>849.7</v>
      </c>
      <c r="J73" s="29">
        <v>1686.25</v>
      </c>
      <c r="K73" s="29">
        <v>1011.8</v>
      </c>
      <c r="L73" s="29">
        <v>2172.3</v>
      </c>
      <c r="M73" s="29">
        <v>12812.7</v>
      </c>
      <c r="N73" s="29">
        <v>26.4</v>
      </c>
      <c r="O73" s="29">
        <v>1962.45</v>
      </c>
      <c r="P73" s="29">
        <v>0</v>
      </c>
      <c r="Q73" s="85">
        <v>136.88</v>
      </c>
      <c r="S73" s="53">
        <f aca="true" t="shared" si="10" ref="S73:S109">D73+E73-F73+G73-H73-L73-M73-N73-O73</f>
        <v>0</v>
      </c>
      <c r="U73" s="144">
        <f t="shared" si="9"/>
        <v>1962.4499999999985</v>
      </c>
      <c r="V73" s="167"/>
    </row>
    <row r="74" spans="1:22" s="52" customFormat="1" ht="24.75" customHeight="1">
      <c r="A74" s="114"/>
      <c r="B74" s="169" t="s">
        <v>84</v>
      </c>
      <c r="C74" s="109"/>
      <c r="D74" s="90">
        <v>339</v>
      </c>
      <c r="E74" s="90">
        <v>554</v>
      </c>
      <c r="F74" s="90">
        <v>0</v>
      </c>
      <c r="G74" s="90">
        <v>0</v>
      </c>
      <c r="H74" s="90">
        <f t="shared" si="4"/>
        <v>129</v>
      </c>
      <c r="I74" s="90">
        <v>129</v>
      </c>
      <c r="J74" s="90">
        <v>0</v>
      </c>
      <c r="K74" s="90">
        <v>0</v>
      </c>
      <c r="L74" s="90">
        <v>0</v>
      </c>
      <c r="M74" s="90">
        <v>304</v>
      </c>
      <c r="N74" s="90">
        <v>94</v>
      </c>
      <c r="O74" s="90">
        <v>366</v>
      </c>
      <c r="P74" s="90">
        <v>0</v>
      </c>
      <c r="Q74" s="91">
        <v>16.5</v>
      </c>
      <c r="S74" s="53">
        <f t="shared" si="10"/>
        <v>0</v>
      </c>
      <c r="U74" s="144">
        <f t="shared" si="9"/>
        <v>366</v>
      </c>
      <c r="V74" s="167"/>
    </row>
    <row r="75" spans="1:22" s="52" customFormat="1" ht="24.75" customHeight="1">
      <c r="A75" s="130" t="s">
        <v>85</v>
      </c>
      <c r="B75" s="131"/>
      <c r="C75" s="132"/>
      <c r="D75" s="82">
        <f>SUM(D76:D81)</f>
        <v>5.8</v>
      </c>
      <c r="E75" s="82">
        <f aca="true" t="shared" si="11" ref="E75:P75">SUM(E76:E81)</f>
        <v>97682.99</v>
      </c>
      <c r="F75" s="82">
        <f t="shared" si="11"/>
        <v>72315.90000000001</v>
      </c>
      <c r="G75" s="82">
        <f t="shared" si="11"/>
        <v>0</v>
      </c>
      <c r="H75" s="82">
        <f t="shared" si="11"/>
        <v>44.1</v>
      </c>
      <c r="I75" s="82">
        <f t="shared" si="11"/>
        <v>0</v>
      </c>
      <c r="J75" s="82">
        <f t="shared" si="11"/>
        <v>44.1</v>
      </c>
      <c r="K75" s="82">
        <f t="shared" si="11"/>
        <v>0</v>
      </c>
      <c r="L75" s="82">
        <f t="shared" si="11"/>
        <v>2424.55</v>
      </c>
      <c r="M75" s="82">
        <f t="shared" si="11"/>
        <v>22898.14</v>
      </c>
      <c r="N75" s="82">
        <f t="shared" si="11"/>
        <v>0</v>
      </c>
      <c r="O75" s="82">
        <f t="shared" si="11"/>
        <v>6.1</v>
      </c>
      <c r="P75" s="82">
        <f t="shared" si="11"/>
        <v>0</v>
      </c>
      <c r="Q75" s="133"/>
      <c r="S75" s="53">
        <f t="shared" si="10"/>
        <v>2.183142555622908E-12</v>
      </c>
      <c r="U75" s="144"/>
      <c r="V75" s="167"/>
    </row>
    <row r="76" spans="1:22" s="52" customFormat="1" ht="24.75" customHeight="1">
      <c r="A76" s="113"/>
      <c r="B76" s="96" t="s">
        <v>86</v>
      </c>
      <c r="C76" s="155" t="s">
        <v>172</v>
      </c>
      <c r="D76" s="29" t="s">
        <v>146</v>
      </c>
      <c r="E76" s="29">
        <v>22951.94</v>
      </c>
      <c r="F76" s="29">
        <v>16979.1</v>
      </c>
      <c r="G76" s="29">
        <v>0</v>
      </c>
      <c r="H76" s="29">
        <f>SUM(I76:K76)</f>
        <v>0</v>
      </c>
      <c r="I76" s="29">
        <v>0</v>
      </c>
      <c r="J76" s="29">
        <v>0</v>
      </c>
      <c r="K76" s="29">
        <v>0</v>
      </c>
      <c r="L76" s="29">
        <v>2424.55</v>
      </c>
      <c r="M76" s="29">
        <v>3548.29</v>
      </c>
      <c r="N76" s="29">
        <v>0</v>
      </c>
      <c r="O76" s="29" t="s">
        <v>146</v>
      </c>
      <c r="P76" s="29">
        <v>0</v>
      </c>
      <c r="Q76" s="166">
        <v>567.84</v>
      </c>
      <c r="S76" s="53" t="e">
        <f t="shared" si="10"/>
        <v>#VALUE!</v>
      </c>
      <c r="U76" s="144"/>
      <c r="V76" s="167"/>
    </row>
    <row r="77" spans="1:22" s="52" customFormat="1" ht="24.75" customHeight="1">
      <c r="A77" s="113"/>
      <c r="B77" s="96" t="s">
        <v>87</v>
      </c>
      <c r="C77" s="155" t="s">
        <v>150</v>
      </c>
      <c r="D77" s="29" t="s">
        <v>146</v>
      </c>
      <c r="E77" s="29">
        <v>46805.85</v>
      </c>
      <c r="F77" s="29">
        <v>28766.3</v>
      </c>
      <c r="G77" s="29">
        <v>0</v>
      </c>
      <c r="H77" s="29">
        <f>SUM(I77:K77)</f>
        <v>0</v>
      </c>
      <c r="I77" s="29">
        <v>0</v>
      </c>
      <c r="J77" s="29">
        <v>0</v>
      </c>
      <c r="K77" s="29">
        <v>0</v>
      </c>
      <c r="L77" s="29">
        <v>0</v>
      </c>
      <c r="M77" s="29">
        <v>18039.55</v>
      </c>
      <c r="N77" s="29">
        <v>0</v>
      </c>
      <c r="O77" s="29" t="s">
        <v>146</v>
      </c>
      <c r="P77" s="29">
        <v>0</v>
      </c>
      <c r="Q77" s="85">
        <v>163.04</v>
      </c>
      <c r="S77" s="53" t="e">
        <f t="shared" si="10"/>
        <v>#VALUE!</v>
      </c>
      <c r="U77" s="144"/>
      <c r="V77" s="167"/>
    </row>
    <row r="78" spans="1:22" s="52" customFormat="1" ht="24.75" customHeight="1">
      <c r="A78" s="113"/>
      <c r="B78" s="96" t="s">
        <v>88</v>
      </c>
      <c r="C78" s="155" t="s">
        <v>150</v>
      </c>
      <c r="D78" s="29" t="s">
        <v>146</v>
      </c>
      <c r="E78" s="29">
        <v>7882.6</v>
      </c>
      <c r="F78" s="29">
        <v>6575.8</v>
      </c>
      <c r="G78" s="29">
        <v>0</v>
      </c>
      <c r="H78" s="29">
        <f>SUM(I78:K78)</f>
        <v>0</v>
      </c>
      <c r="I78" s="29">
        <v>0</v>
      </c>
      <c r="J78" s="29">
        <v>0</v>
      </c>
      <c r="K78" s="29">
        <v>0</v>
      </c>
      <c r="L78" s="29">
        <v>0</v>
      </c>
      <c r="M78" s="29">
        <v>1306.8</v>
      </c>
      <c r="N78" s="29">
        <v>0</v>
      </c>
      <c r="O78" s="29" t="s">
        <v>146</v>
      </c>
      <c r="P78" s="29">
        <v>0</v>
      </c>
      <c r="Q78" s="85">
        <v>1275.68</v>
      </c>
      <c r="S78" s="53" t="e">
        <f t="shared" si="10"/>
        <v>#VALUE!</v>
      </c>
      <c r="U78" s="144"/>
      <c r="V78" s="167"/>
    </row>
    <row r="79" spans="1:22" s="52" customFormat="1" ht="24.75" customHeight="1">
      <c r="A79" s="113"/>
      <c r="B79" s="96" t="s">
        <v>89</v>
      </c>
      <c r="C79" s="155" t="s">
        <v>150</v>
      </c>
      <c r="D79" s="29" t="s">
        <v>146</v>
      </c>
      <c r="E79" s="29">
        <v>15278.6</v>
      </c>
      <c r="F79" s="29">
        <v>15278.6</v>
      </c>
      <c r="G79" s="29">
        <v>0</v>
      </c>
      <c r="H79" s="29">
        <f>SUM(I79:K79)</f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 t="s">
        <v>146</v>
      </c>
      <c r="P79" s="29">
        <v>0</v>
      </c>
      <c r="Q79" s="85">
        <v>383</v>
      </c>
      <c r="S79" s="53" t="e">
        <f t="shared" si="10"/>
        <v>#VALUE!</v>
      </c>
      <c r="U79" s="144"/>
      <c r="V79" s="167"/>
    </row>
    <row r="80" spans="1:22" s="52" customFormat="1" ht="24.75" customHeight="1">
      <c r="A80" s="113"/>
      <c r="B80" s="96" t="s">
        <v>90</v>
      </c>
      <c r="C80" s="155" t="s">
        <v>150</v>
      </c>
      <c r="D80" s="29" t="s">
        <v>146</v>
      </c>
      <c r="E80" s="29">
        <v>4716.1</v>
      </c>
      <c r="F80" s="29">
        <v>4716.1</v>
      </c>
      <c r="G80" s="29">
        <v>0</v>
      </c>
      <c r="H80" s="29">
        <f>SUM(I80:K80)</f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 t="s">
        <v>146</v>
      </c>
      <c r="P80" s="29">
        <v>0</v>
      </c>
      <c r="Q80" s="85">
        <v>310</v>
      </c>
      <c r="S80" s="53" t="e">
        <f t="shared" si="10"/>
        <v>#VALUE!</v>
      </c>
      <c r="U80" s="144"/>
      <c r="V80" s="167"/>
    </row>
    <row r="81" spans="1:22" s="52" customFormat="1" ht="24.75" customHeight="1">
      <c r="A81" s="113"/>
      <c r="B81" s="96" t="s">
        <v>91</v>
      </c>
      <c r="C81" s="155"/>
      <c r="D81" s="29">
        <v>5.8</v>
      </c>
      <c r="E81" s="29">
        <v>47.9</v>
      </c>
      <c r="F81" s="29">
        <v>0</v>
      </c>
      <c r="G81" s="29">
        <v>0</v>
      </c>
      <c r="H81" s="29">
        <f>I81+J81+K81</f>
        <v>44.1</v>
      </c>
      <c r="I81" s="29">
        <v>0</v>
      </c>
      <c r="J81" s="29">
        <v>44.1</v>
      </c>
      <c r="K81" s="29">
        <v>0</v>
      </c>
      <c r="L81" s="29">
        <v>0</v>
      </c>
      <c r="M81" s="29">
        <v>3.5</v>
      </c>
      <c r="N81" s="29">
        <v>0</v>
      </c>
      <c r="O81" s="29">
        <v>6.1</v>
      </c>
      <c r="P81" s="29">
        <v>0</v>
      </c>
      <c r="Q81" s="85">
        <v>18.7</v>
      </c>
      <c r="S81" s="53">
        <f t="shared" si="10"/>
        <v>0</v>
      </c>
      <c r="U81" s="144">
        <f>D81+E81+G81-F81-H81-L81-M81-N81</f>
        <v>6.099999999999994</v>
      </c>
      <c r="V81" s="167"/>
    </row>
    <row r="82" spans="1:22" s="52" customFormat="1" ht="24.75" customHeight="1">
      <c r="A82" s="115" t="s">
        <v>92</v>
      </c>
      <c r="B82" s="97"/>
      <c r="C82" s="110"/>
      <c r="D82" s="10">
        <f>D83+D92+D106</f>
        <v>492.79999999999995</v>
      </c>
      <c r="E82" s="10">
        <f aca="true" t="shared" si="12" ref="E82:P82">E83+E92+E106</f>
        <v>926.0999999999999</v>
      </c>
      <c r="F82" s="10">
        <f t="shared" si="12"/>
        <v>0</v>
      </c>
      <c r="G82" s="10">
        <f t="shared" si="12"/>
        <v>0</v>
      </c>
      <c r="H82" s="10">
        <f t="shared" si="12"/>
        <v>705.0000000000001</v>
      </c>
      <c r="I82" s="10">
        <f t="shared" si="12"/>
        <v>2.9</v>
      </c>
      <c r="J82" s="10">
        <f t="shared" si="12"/>
        <v>696.4000000000001</v>
      </c>
      <c r="K82" s="10">
        <f t="shared" si="12"/>
        <v>5.7</v>
      </c>
      <c r="L82" s="10">
        <f t="shared" si="12"/>
        <v>0</v>
      </c>
      <c r="M82" s="10">
        <f t="shared" si="12"/>
        <v>5</v>
      </c>
      <c r="N82" s="10">
        <f t="shared" si="12"/>
        <v>64.10000000000001</v>
      </c>
      <c r="O82" s="10">
        <f t="shared" si="12"/>
        <v>644.8000000000001</v>
      </c>
      <c r="P82" s="10">
        <f t="shared" si="12"/>
        <v>0</v>
      </c>
      <c r="Q82" s="88"/>
      <c r="S82" s="53">
        <f t="shared" si="10"/>
        <v>0</v>
      </c>
      <c r="U82" s="144"/>
      <c r="V82" s="167"/>
    </row>
    <row r="83" spans="1:22" s="52" customFormat="1" ht="24.75" customHeight="1">
      <c r="A83" s="116" t="s">
        <v>93</v>
      </c>
      <c r="B83" s="97"/>
      <c r="C83" s="106"/>
      <c r="D83" s="29">
        <f>SUM(D84:D91)</f>
        <v>115.39999999999999</v>
      </c>
      <c r="E83" s="29">
        <f aca="true" t="shared" si="13" ref="E83:P83">SUM(E84:E91)</f>
        <v>345.9</v>
      </c>
      <c r="F83" s="29">
        <f t="shared" si="13"/>
        <v>0</v>
      </c>
      <c r="G83" s="29">
        <f t="shared" si="13"/>
        <v>0</v>
      </c>
      <c r="H83" s="29">
        <f t="shared" si="13"/>
        <v>236.20000000000002</v>
      </c>
      <c r="I83" s="29">
        <f t="shared" si="13"/>
        <v>2.5</v>
      </c>
      <c r="J83" s="29">
        <f t="shared" si="13"/>
        <v>233.70000000000002</v>
      </c>
      <c r="K83" s="29">
        <f t="shared" si="13"/>
        <v>0</v>
      </c>
      <c r="L83" s="29">
        <f t="shared" si="13"/>
        <v>0</v>
      </c>
      <c r="M83" s="29">
        <f t="shared" si="13"/>
        <v>5</v>
      </c>
      <c r="N83" s="29">
        <f t="shared" si="13"/>
        <v>64.10000000000001</v>
      </c>
      <c r="O83" s="29">
        <f t="shared" si="13"/>
        <v>156</v>
      </c>
      <c r="P83" s="29">
        <f t="shared" si="13"/>
        <v>0</v>
      </c>
      <c r="Q83" s="29"/>
      <c r="S83" s="53">
        <f t="shared" si="10"/>
        <v>0</v>
      </c>
      <c r="U83" s="144"/>
      <c r="V83" s="167"/>
    </row>
    <row r="84" spans="1:22" s="52" customFormat="1" ht="24.75" customHeight="1">
      <c r="A84" s="113"/>
      <c r="B84" s="96" t="s">
        <v>94</v>
      </c>
      <c r="C84" s="106"/>
      <c r="D84" s="29">
        <v>48.4</v>
      </c>
      <c r="E84" s="29">
        <v>29.9</v>
      </c>
      <c r="F84" s="29">
        <v>0</v>
      </c>
      <c r="G84" s="29">
        <v>0</v>
      </c>
      <c r="H84" s="29">
        <f aca="true" t="shared" si="14" ref="H84:H106">I84+J84+K84</f>
        <v>43</v>
      </c>
      <c r="I84" s="29">
        <v>2.5</v>
      </c>
      <c r="J84" s="29">
        <v>40.5</v>
      </c>
      <c r="K84" s="29">
        <v>0</v>
      </c>
      <c r="L84" s="29">
        <v>0</v>
      </c>
      <c r="M84" s="29">
        <v>0</v>
      </c>
      <c r="N84" s="29">
        <v>0</v>
      </c>
      <c r="O84" s="29">
        <v>35.3</v>
      </c>
      <c r="P84" s="29">
        <v>0</v>
      </c>
      <c r="Q84" s="85">
        <v>1.7</v>
      </c>
      <c r="S84" s="53">
        <f t="shared" si="10"/>
        <v>0</v>
      </c>
      <c r="U84" s="144">
        <f aca="true" t="shared" si="15" ref="U84:U116">D84+E84+G84-F84-H84-L84-M84-N84</f>
        <v>35.3</v>
      </c>
      <c r="V84" s="167"/>
    </row>
    <row r="85" spans="1:22" s="52" customFormat="1" ht="24.75" customHeight="1">
      <c r="A85" s="113"/>
      <c r="B85" s="96" t="s">
        <v>95</v>
      </c>
      <c r="C85" s="155"/>
      <c r="D85" s="29">
        <v>29.1</v>
      </c>
      <c r="E85" s="29">
        <v>128.2</v>
      </c>
      <c r="F85" s="29">
        <v>0</v>
      </c>
      <c r="G85" s="29">
        <v>0</v>
      </c>
      <c r="H85" s="29">
        <f t="shared" si="14"/>
        <v>78.2</v>
      </c>
      <c r="I85" s="29">
        <v>0</v>
      </c>
      <c r="J85" s="29">
        <v>78.2</v>
      </c>
      <c r="K85" s="29">
        <v>0</v>
      </c>
      <c r="L85" s="29">
        <v>0</v>
      </c>
      <c r="M85" s="29">
        <v>0</v>
      </c>
      <c r="N85" s="29">
        <v>8.4</v>
      </c>
      <c r="O85" s="29">
        <v>70.7</v>
      </c>
      <c r="P85" s="29">
        <v>0</v>
      </c>
      <c r="Q85" s="85">
        <v>7.84</v>
      </c>
      <c r="S85" s="53">
        <f t="shared" si="10"/>
        <v>0</v>
      </c>
      <c r="U85" s="144">
        <f t="shared" si="15"/>
        <v>70.69999999999997</v>
      </c>
      <c r="V85" s="167"/>
    </row>
    <row r="86" spans="1:22" s="52" customFormat="1" ht="24.75" customHeight="1">
      <c r="A86" s="113"/>
      <c r="B86" s="96" t="s">
        <v>96</v>
      </c>
      <c r="C86" s="155"/>
      <c r="D86" s="29">
        <v>18.7</v>
      </c>
      <c r="E86" s="29">
        <v>83.3</v>
      </c>
      <c r="F86" s="29">
        <v>0</v>
      </c>
      <c r="G86" s="29">
        <v>0</v>
      </c>
      <c r="H86" s="29">
        <f t="shared" si="14"/>
        <v>70.5</v>
      </c>
      <c r="I86" s="29">
        <v>0</v>
      </c>
      <c r="J86" s="29">
        <v>70.5</v>
      </c>
      <c r="K86" s="29">
        <v>0</v>
      </c>
      <c r="L86" s="29">
        <v>0</v>
      </c>
      <c r="M86" s="29">
        <v>0</v>
      </c>
      <c r="N86" s="29">
        <v>12.8</v>
      </c>
      <c r="O86" s="29">
        <v>18.7</v>
      </c>
      <c r="P86" s="29">
        <v>0</v>
      </c>
      <c r="Q86" s="85">
        <v>6.6</v>
      </c>
      <c r="S86" s="53">
        <f t="shared" si="10"/>
        <v>0</v>
      </c>
      <c r="U86" s="144">
        <f t="shared" si="15"/>
        <v>18.7</v>
      </c>
      <c r="V86" s="167"/>
    </row>
    <row r="87" spans="1:22" s="52" customFormat="1" ht="24.75" customHeight="1">
      <c r="A87" s="113"/>
      <c r="B87" s="96" t="s">
        <v>97</v>
      </c>
      <c r="C87" s="155"/>
      <c r="D87" s="29">
        <v>0.8</v>
      </c>
      <c r="E87" s="29">
        <v>36.3</v>
      </c>
      <c r="F87" s="29">
        <v>0</v>
      </c>
      <c r="G87" s="29">
        <v>0</v>
      </c>
      <c r="H87" s="29">
        <f t="shared" si="14"/>
        <v>30.3</v>
      </c>
      <c r="I87" s="29">
        <v>0</v>
      </c>
      <c r="J87" s="29">
        <v>30.3</v>
      </c>
      <c r="K87" s="29">
        <v>0</v>
      </c>
      <c r="L87" s="29">
        <v>0</v>
      </c>
      <c r="M87" s="29">
        <v>0</v>
      </c>
      <c r="N87" s="29">
        <v>6.6</v>
      </c>
      <c r="O87" s="29">
        <v>0.2</v>
      </c>
      <c r="P87" s="29">
        <v>0</v>
      </c>
      <c r="Q87" s="85">
        <v>2</v>
      </c>
      <c r="S87" s="53">
        <f t="shared" si="10"/>
        <v>-6.050715484207103E-15</v>
      </c>
      <c r="U87" s="144">
        <f t="shared" si="15"/>
        <v>0.19999999999999396</v>
      </c>
      <c r="V87" s="167"/>
    </row>
    <row r="88" spans="1:22" s="52" customFormat="1" ht="24.75" customHeight="1">
      <c r="A88" s="113"/>
      <c r="B88" s="96" t="s">
        <v>98</v>
      </c>
      <c r="C88" s="106"/>
      <c r="D88" s="29">
        <v>2</v>
      </c>
      <c r="E88" s="29">
        <v>14.5</v>
      </c>
      <c r="F88" s="29">
        <v>0</v>
      </c>
      <c r="G88" s="29">
        <v>0</v>
      </c>
      <c r="H88" s="29">
        <f t="shared" si="14"/>
        <v>6.7</v>
      </c>
      <c r="I88" s="29">
        <v>0</v>
      </c>
      <c r="J88" s="29">
        <v>6.7</v>
      </c>
      <c r="K88" s="29">
        <v>0</v>
      </c>
      <c r="L88" s="29">
        <v>0</v>
      </c>
      <c r="M88" s="29">
        <v>0</v>
      </c>
      <c r="N88" s="29">
        <v>7.1</v>
      </c>
      <c r="O88" s="29">
        <v>2.7</v>
      </c>
      <c r="P88" s="29">
        <v>0</v>
      </c>
      <c r="Q88" s="85">
        <v>5.8</v>
      </c>
      <c r="S88" s="53">
        <f t="shared" si="10"/>
        <v>0</v>
      </c>
      <c r="U88" s="144">
        <f t="shared" si="15"/>
        <v>2.700000000000001</v>
      </c>
      <c r="V88" s="167"/>
    </row>
    <row r="89" spans="1:22" s="52" customFormat="1" ht="24.75" customHeight="1">
      <c r="A89" s="113"/>
      <c r="B89" s="96" t="s">
        <v>99</v>
      </c>
      <c r="C89" s="106"/>
      <c r="D89" s="29">
        <v>13.6</v>
      </c>
      <c r="E89" s="29">
        <v>25.2</v>
      </c>
      <c r="F89" s="29">
        <v>0</v>
      </c>
      <c r="G89" s="29">
        <v>0</v>
      </c>
      <c r="H89" s="29">
        <f t="shared" si="14"/>
        <v>2.4</v>
      </c>
      <c r="I89" s="29">
        <v>0</v>
      </c>
      <c r="J89" s="29">
        <v>2.4</v>
      </c>
      <c r="K89" s="29">
        <v>0</v>
      </c>
      <c r="L89" s="29">
        <v>0</v>
      </c>
      <c r="M89" s="29">
        <v>5</v>
      </c>
      <c r="N89" s="29">
        <v>12.6</v>
      </c>
      <c r="O89" s="29">
        <v>18.8</v>
      </c>
      <c r="P89" s="29">
        <v>0</v>
      </c>
      <c r="Q89" s="85">
        <v>11.8</v>
      </c>
      <c r="S89" s="53">
        <f t="shared" si="10"/>
        <v>0</v>
      </c>
      <c r="U89" s="144">
        <f t="shared" si="15"/>
        <v>18.799999999999997</v>
      </c>
      <c r="V89" s="167"/>
    </row>
    <row r="90" spans="1:22" s="52" customFormat="1" ht="24.75" customHeight="1">
      <c r="A90" s="113"/>
      <c r="B90" s="96" t="s">
        <v>100</v>
      </c>
      <c r="C90" s="108"/>
      <c r="D90" s="29">
        <v>2.5</v>
      </c>
      <c r="E90" s="29">
        <v>3.6</v>
      </c>
      <c r="F90" s="29">
        <v>0</v>
      </c>
      <c r="G90" s="29">
        <v>0</v>
      </c>
      <c r="H90" s="29">
        <f t="shared" si="14"/>
        <v>0.3</v>
      </c>
      <c r="I90" s="29">
        <v>0</v>
      </c>
      <c r="J90" s="29">
        <v>0.3</v>
      </c>
      <c r="K90" s="29">
        <v>0</v>
      </c>
      <c r="L90" s="29">
        <v>0</v>
      </c>
      <c r="M90" s="29">
        <v>0</v>
      </c>
      <c r="N90" s="29">
        <v>2.9</v>
      </c>
      <c r="O90" s="29">
        <v>2.9</v>
      </c>
      <c r="P90" s="29">
        <v>0</v>
      </c>
      <c r="Q90" s="85">
        <v>7.1</v>
      </c>
      <c r="S90" s="53">
        <f t="shared" si="10"/>
        <v>0</v>
      </c>
      <c r="U90" s="144">
        <f t="shared" si="15"/>
        <v>2.9</v>
      </c>
      <c r="V90" s="167"/>
    </row>
    <row r="91" spans="1:22" s="52" customFormat="1" ht="24.75" customHeight="1">
      <c r="A91" s="113"/>
      <c r="B91" s="96" t="s">
        <v>101</v>
      </c>
      <c r="C91" s="106"/>
      <c r="D91" s="29">
        <v>0.3</v>
      </c>
      <c r="E91" s="29">
        <v>24.9</v>
      </c>
      <c r="F91" s="29">
        <v>0</v>
      </c>
      <c r="G91" s="29">
        <v>0</v>
      </c>
      <c r="H91" s="29">
        <f t="shared" si="14"/>
        <v>4.8</v>
      </c>
      <c r="I91" s="29">
        <v>0</v>
      </c>
      <c r="J91" s="29">
        <v>4.8</v>
      </c>
      <c r="K91" s="29">
        <v>0</v>
      </c>
      <c r="L91" s="29">
        <v>0</v>
      </c>
      <c r="M91" s="29">
        <v>0</v>
      </c>
      <c r="N91" s="29">
        <v>13.7</v>
      </c>
      <c r="O91" s="29">
        <v>6.7</v>
      </c>
      <c r="P91" s="29">
        <v>0</v>
      </c>
      <c r="Q91" s="85">
        <v>21.8</v>
      </c>
      <c r="S91" s="53">
        <f t="shared" si="10"/>
        <v>0</v>
      </c>
      <c r="U91" s="144">
        <f t="shared" si="15"/>
        <v>6.699999999999999</v>
      </c>
      <c r="V91" s="167"/>
    </row>
    <row r="92" spans="1:22" s="52" customFormat="1" ht="24.75" customHeight="1">
      <c r="A92" s="116" t="s">
        <v>102</v>
      </c>
      <c r="B92" s="107" t="s">
        <v>160</v>
      </c>
      <c r="C92" s="106"/>
      <c r="D92" s="29">
        <f>SUM(D93:D105)</f>
        <v>301</v>
      </c>
      <c r="E92" s="29">
        <f aca="true" t="shared" si="16" ref="E92:P92">SUM(E93:E105)</f>
        <v>473.40000000000003</v>
      </c>
      <c r="F92" s="29">
        <f t="shared" si="16"/>
        <v>0</v>
      </c>
      <c r="G92" s="29">
        <f t="shared" si="16"/>
        <v>0</v>
      </c>
      <c r="H92" s="29">
        <f t="shared" si="16"/>
        <v>347.20000000000005</v>
      </c>
      <c r="I92" s="29">
        <f t="shared" si="16"/>
        <v>0</v>
      </c>
      <c r="J92" s="29">
        <f t="shared" si="16"/>
        <v>347.20000000000005</v>
      </c>
      <c r="K92" s="29">
        <f t="shared" si="16"/>
        <v>0</v>
      </c>
      <c r="L92" s="29">
        <f t="shared" si="16"/>
        <v>0</v>
      </c>
      <c r="M92" s="29">
        <f t="shared" si="16"/>
        <v>0</v>
      </c>
      <c r="N92" s="29">
        <f>SUM(N93:N105)</f>
        <v>0</v>
      </c>
      <c r="O92" s="29">
        <f t="shared" si="16"/>
        <v>427.2</v>
      </c>
      <c r="P92" s="29">
        <f t="shared" si="16"/>
        <v>0</v>
      </c>
      <c r="Q92" s="88"/>
      <c r="S92" s="53">
        <f t="shared" si="10"/>
        <v>0</v>
      </c>
      <c r="U92" s="144"/>
      <c r="V92" s="167"/>
    </row>
    <row r="93" spans="1:22" s="52" customFormat="1" ht="24.75" customHeight="1">
      <c r="A93" s="113"/>
      <c r="B93" s="96" t="s">
        <v>103</v>
      </c>
      <c r="C93" s="108"/>
      <c r="D93" s="29">
        <v>29.1</v>
      </c>
      <c r="E93" s="29">
        <v>16.7</v>
      </c>
      <c r="F93" s="29">
        <v>0</v>
      </c>
      <c r="G93" s="29">
        <v>0</v>
      </c>
      <c r="H93" s="29">
        <f t="shared" si="14"/>
        <v>3.7</v>
      </c>
      <c r="I93" s="29">
        <v>0</v>
      </c>
      <c r="J93" s="29">
        <v>3.7</v>
      </c>
      <c r="K93" s="29">
        <v>0</v>
      </c>
      <c r="L93" s="29">
        <v>0</v>
      </c>
      <c r="M93" s="29">
        <v>0</v>
      </c>
      <c r="N93" s="29">
        <v>0</v>
      </c>
      <c r="O93" s="29">
        <v>42.1</v>
      </c>
      <c r="P93" s="29">
        <v>0</v>
      </c>
      <c r="Q93" s="85">
        <v>3.2</v>
      </c>
      <c r="S93" s="53">
        <f>D93+E93-F93+G93-H93-L93-M93-N93-O93</f>
        <v>0</v>
      </c>
      <c r="U93" s="144">
        <f t="shared" si="15"/>
        <v>42.099999999999994</v>
      </c>
      <c r="V93" s="167"/>
    </row>
    <row r="94" spans="1:22" s="52" customFormat="1" ht="24.75" customHeight="1">
      <c r="A94" s="113"/>
      <c r="B94" s="96" t="s">
        <v>130</v>
      </c>
      <c r="C94" s="108"/>
      <c r="D94" s="29">
        <v>17.3</v>
      </c>
      <c r="E94" s="29">
        <v>34.2</v>
      </c>
      <c r="F94" s="29">
        <v>0</v>
      </c>
      <c r="G94" s="29">
        <v>0</v>
      </c>
      <c r="H94" s="29">
        <f t="shared" si="14"/>
        <v>16</v>
      </c>
      <c r="I94" s="29">
        <v>0</v>
      </c>
      <c r="J94" s="29">
        <v>16</v>
      </c>
      <c r="K94" s="29">
        <v>0</v>
      </c>
      <c r="L94" s="29">
        <v>0</v>
      </c>
      <c r="M94" s="29">
        <v>0</v>
      </c>
      <c r="N94" s="29">
        <v>0</v>
      </c>
      <c r="O94" s="29">
        <v>35.5</v>
      </c>
      <c r="P94" s="29">
        <v>0</v>
      </c>
      <c r="Q94" s="85">
        <v>3.83</v>
      </c>
      <c r="S94" s="53">
        <f t="shared" si="10"/>
        <v>0</v>
      </c>
      <c r="U94" s="144">
        <f t="shared" si="15"/>
        <v>35.5</v>
      </c>
      <c r="V94" s="167"/>
    </row>
    <row r="95" spans="1:22" s="52" customFormat="1" ht="25.5" customHeight="1">
      <c r="A95" s="114"/>
      <c r="B95" s="169" t="s">
        <v>131</v>
      </c>
      <c r="C95" s="111"/>
      <c r="D95" s="90">
        <v>21.3</v>
      </c>
      <c r="E95" s="90">
        <v>78</v>
      </c>
      <c r="F95" s="90">
        <v>0</v>
      </c>
      <c r="G95" s="90">
        <v>0</v>
      </c>
      <c r="H95" s="90">
        <f t="shared" si="14"/>
        <v>34.1</v>
      </c>
      <c r="I95" s="90">
        <v>0</v>
      </c>
      <c r="J95" s="90">
        <v>34.1</v>
      </c>
      <c r="K95" s="90">
        <v>0</v>
      </c>
      <c r="L95" s="90">
        <v>0</v>
      </c>
      <c r="M95" s="90">
        <v>0</v>
      </c>
      <c r="N95" s="90">
        <v>0</v>
      </c>
      <c r="O95" s="90">
        <v>65.2</v>
      </c>
      <c r="P95" s="90">
        <v>0</v>
      </c>
      <c r="Q95" s="91">
        <v>6.4</v>
      </c>
      <c r="S95" s="53">
        <f t="shared" si="10"/>
        <v>0</v>
      </c>
      <c r="U95" s="144">
        <f t="shared" si="15"/>
        <v>65.19999999999999</v>
      </c>
      <c r="V95" s="167"/>
    </row>
    <row r="96" spans="1:22" s="52" customFormat="1" ht="27.75" customHeight="1">
      <c r="A96" s="124"/>
      <c r="B96" s="168" t="s">
        <v>132</v>
      </c>
      <c r="C96" s="134"/>
      <c r="D96" s="125">
        <v>10</v>
      </c>
      <c r="E96" s="125">
        <v>21.7</v>
      </c>
      <c r="F96" s="125">
        <v>0</v>
      </c>
      <c r="G96" s="125">
        <v>0</v>
      </c>
      <c r="H96" s="125">
        <f t="shared" si="14"/>
        <v>18.5</v>
      </c>
      <c r="I96" s="125">
        <v>0</v>
      </c>
      <c r="J96" s="125">
        <v>18.5</v>
      </c>
      <c r="K96" s="125">
        <v>0</v>
      </c>
      <c r="L96" s="125">
        <v>0</v>
      </c>
      <c r="M96" s="125">
        <v>0</v>
      </c>
      <c r="N96" s="125">
        <v>0</v>
      </c>
      <c r="O96" s="125">
        <v>13.2</v>
      </c>
      <c r="P96" s="125">
        <v>0</v>
      </c>
      <c r="Q96" s="126">
        <v>27.68</v>
      </c>
      <c r="S96" s="53">
        <f t="shared" si="10"/>
        <v>0</v>
      </c>
      <c r="U96" s="144">
        <f t="shared" si="15"/>
        <v>13.2</v>
      </c>
      <c r="V96" s="167"/>
    </row>
    <row r="97" spans="1:22" s="52" customFormat="1" ht="27.75" customHeight="1">
      <c r="A97" s="113"/>
      <c r="B97" s="96" t="s">
        <v>133</v>
      </c>
      <c r="C97" s="108"/>
      <c r="D97" s="29">
        <v>4.9</v>
      </c>
      <c r="E97" s="29">
        <v>5.8</v>
      </c>
      <c r="F97" s="29">
        <v>0</v>
      </c>
      <c r="G97" s="29">
        <v>0</v>
      </c>
      <c r="H97" s="29">
        <f t="shared" si="14"/>
        <v>5.2</v>
      </c>
      <c r="I97" s="29">
        <v>0</v>
      </c>
      <c r="J97" s="29">
        <v>5.2</v>
      </c>
      <c r="K97" s="29">
        <v>0</v>
      </c>
      <c r="L97" s="29">
        <v>0</v>
      </c>
      <c r="M97" s="29">
        <v>0</v>
      </c>
      <c r="N97" s="29">
        <v>0</v>
      </c>
      <c r="O97" s="29">
        <v>5.5</v>
      </c>
      <c r="P97" s="29">
        <v>0</v>
      </c>
      <c r="Q97" s="85">
        <v>24.5</v>
      </c>
      <c r="S97" s="53">
        <f t="shared" si="10"/>
        <v>0</v>
      </c>
      <c r="U97" s="144">
        <f t="shared" si="15"/>
        <v>5.499999999999999</v>
      </c>
      <c r="V97" s="167"/>
    </row>
    <row r="98" spans="1:22" s="52" customFormat="1" ht="27.75" customHeight="1">
      <c r="A98" s="113"/>
      <c r="B98" s="96" t="s">
        <v>134</v>
      </c>
      <c r="C98" s="108"/>
      <c r="D98" s="29">
        <v>108.8</v>
      </c>
      <c r="E98" s="29">
        <v>206.3</v>
      </c>
      <c r="F98" s="29">
        <v>0</v>
      </c>
      <c r="G98" s="29">
        <v>0</v>
      </c>
      <c r="H98" s="29">
        <f t="shared" si="14"/>
        <v>182.3</v>
      </c>
      <c r="I98" s="29">
        <v>0</v>
      </c>
      <c r="J98" s="29">
        <v>182.3</v>
      </c>
      <c r="K98" s="29">
        <v>0</v>
      </c>
      <c r="L98" s="29">
        <v>0</v>
      </c>
      <c r="M98" s="29">
        <v>0</v>
      </c>
      <c r="N98" s="29">
        <v>0</v>
      </c>
      <c r="O98" s="29">
        <v>132.8</v>
      </c>
      <c r="P98" s="29">
        <v>0</v>
      </c>
      <c r="Q98" s="85">
        <v>17.88</v>
      </c>
      <c r="S98" s="53">
        <f t="shared" si="10"/>
        <v>0</v>
      </c>
      <c r="U98" s="144">
        <f t="shared" si="15"/>
        <v>132.8</v>
      </c>
      <c r="V98" s="167"/>
    </row>
    <row r="99" spans="1:22" s="52" customFormat="1" ht="27.75" customHeight="1">
      <c r="A99" s="113"/>
      <c r="B99" s="96" t="s">
        <v>135</v>
      </c>
      <c r="C99" s="155"/>
      <c r="D99" s="29">
        <v>6.7</v>
      </c>
      <c r="E99" s="29">
        <v>20.8</v>
      </c>
      <c r="F99" s="29">
        <v>0</v>
      </c>
      <c r="G99" s="29">
        <v>0</v>
      </c>
      <c r="H99" s="29">
        <f t="shared" si="14"/>
        <v>13.3</v>
      </c>
      <c r="I99" s="29">
        <v>0</v>
      </c>
      <c r="J99" s="29">
        <v>13.3</v>
      </c>
      <c r="K99" s="29">
        <v>0</v>
      </c>
      <c r="L99" s="29">
        <v>0</v>
      </c>
      <c r="M99" s="29">
        <v>0</v>
      </c>
      <c r="N99" s="29">
        <v>0</v>
      </c>
      <c r="O99" s="29">
        <v>14.2</v>
      </c>
      <c r="P99" s="29">
        <v>0</v>
      </c>
      <c r="Q99" s="85">
        <v>38.84</v>
      </c>
      <c r="S99" s="53">
        <f t="shared" si="10"/>
        <v>0</v>
      </c>
      <c r="U99" s="144">
        <f t="shared" si="15"/>
        <v>14.2</v>
      </c>
      <c r="V99" s="167"/>
    </row>
    <row r="100" spans="1:22" s="52" customFormat="1" ht="27.75" customHeight="1">
      <c r="A100" s="113"/>
      <c r="B100" s="96" t="s">
        <v>136</v>
      </c>
      <c r="C100" s="108"/>
      <c r="D100" s="29">
        <v>3.3</v>
      </c>
      <c r="E100" s="29">
        <v>2</v>
      </c>
      <c r="F100" s="29">
        <v>0</v>
      </c>
      <c r="G100" s="29">
        <v>0</v>
      </c>
      <c r="H100" s="29">
        <f t="shared" si="14"/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5.3</v>
      </c>
      <c r="P100" s="29">
        <v>0</v>
      </c>
      <c r="Q100" s="85">
        <v>22.6</v>
      </c>
      <c r="S100" s="53">
        <f t="shared" si="10"/>
        <v>0</v>
      </c>
      <c r="U100" s="144">
        <f t="shared" si="15"/>
        <v>5.3</v>
      </c>
      <c r="V100" s="167"/>
    </row>
    <row r="101" spans="1:22" s="52" customFormat="1" ht="27.75" customHeight="1">
      <c r="A101" s="113"/>
      <c r="B101" s="96" t="s">
        <v>137</v>
      </c>
      <c r="C101" s="108"/>
      <c r="D101" s="29">
        <v>21</v>
      </c>
      <c r="E101" s="29">
        <v>26.7</v>
      </c>
      <c r="F101" s="29">
        <v>0</v>
      </c>
      <c r="G101" s="29">
        <v>0</v>
      </c>
      <c r="H101" s="29">
        <f t="shared" si="14"/>
        <v>23.1</v>
      </c>
      <c r="I101" s="29">
        <v>0</v>
      </c>
      <c r="J101" s="29">
        <v>23.1</v>
      </c>
      <c r="K101" s="29">
        <v>0</v>
      </c>
      <c r="L101" s="29">
        <v>0</v>
      </c>
      <c r="M101" s="29">
        <v>0</v>
      </c>
      <c r="N101" s="29">
        <v>0</v>
      </c>
      <c r="O101" s="29">
        <v>24.6</v>
      </c>
      <c r="P101" s="29">
        <v>0</v>
      </c>
      <c r="Q101" s="85">
        <v>24.75</v>
      </c>
      <c r="S101" s="53">
        <f t="shared" si="10"/>
        <v>0</v>
      </c>
      <c r="U101" s="144">
        <f t="shared" si="15"/>
        <v>24.6</v>
      </c>
      <c r="V101" s="167"/>
    </row>
    <row r="102" spans="1:22" s="52" customFormat="1" ht="27.75" customHeight="1">
      <c r="A102" s="113"/>
      <c r="B102" s="96" t="s">
        <v>138</v>
      </c>
      <c r="C102" s="122"/>
      <c r="D102" s="29">
        <v>31.8</v>
      </c>
      <c r="E102" s="29">
        <v>1.4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33.2</v>
      </c>
      <c r="P102" s="29">
        <v>0</v>
      </c>
      <c r="Q102" s="85">
        <v>2.15</v>
      </c>
      <c r="S102" s="53">
        <f t="shared" si="10"/>
        <v>0</v>
      </c>
      <c r="U102" s="144">
        <f t="shared" si="15"/>
        <v>33.2</v>
      </c>
      <c r="V102" s="167"/>
    </row>
    <row r="103" spans="1:22" s="52" customFormat="1" ht="27.75" customHeight="1">
      <c r="A103" s="113"/>
      <c r="B103" s="96" t="s">
        <v>139</v>
      </c>
      <c r="C103" s="155"/>
      <c r="D103" s="29">
        <v>3.8</v>
      </c>
      <c r="E103" s="29">
        <v>1.6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5.4</v>
      </c>
      <c r="P103" s="29">
        <v>0</v>
      </c>
      <c r="Q103" s="85">
        <v>4.91</v>
      </c>
      <c r="S103" s="53">
        <f t="shared" si="10"/>
        <v>0</v>
      </c>
      <c r="U103" s="144">
        <f t="shared" si="15"/>
        <v>5.4</v>
      </c>
      <c r="V103" s="167"/>
    </row>
    <row r="104" spans="1:22" s="52" customFormat="1" ht="27.75" customHeight="1">
      <c r="A104" s="113"/>
      <c r="B104" s="96" t="s">
        <v>140</v>
      </c>
      <c r="C104" s="108"/>
      <c r="D104" s="29">
        <v>6.1</v>
      </c>
      <c r="E104" s="29">
        <v>7.4</v>
      </c>
      <c r="F104" s="29">
        <v>0</v>
      </c>
      <c r="G104" s="29">
        <v>0</v>
      </c>
      <c r="H104" s="29">
        <f t="shared" si="14"/>
        <v>6.1</v>
      </c>
      <c r="I104" s="29">
        <v>0</v>
      </c>
      <c r="J104" s="29">
        <v>6.1</v>
      </c>
      <c r="K104" s="29">
        <v>0</v>
      </c>
      <c r="L104" s="29">
        <v>0</v>
      </c>
      <c r="M104" s="29">
        <v>0</v>
      </c>
      <c r="N104" s="29">
        <v>0</v>
      </c>
      <c r="O104" s="29">
        <v>7.4</v>
      </c>
      <c r="P104" s="29">
        <v>0</v>
      </c>
      <c r="Q104" s="85">
        <v>11.9</v>
      </c>
      <c r="S104" s="53">
        <f t="shared" si="10"/>
        <v>0</v>
      </c>
      <c r="U104" s="144">
        <f t="shared" si="15"/>
        <v>7.4</v>
      </c>
      <c r="V104" s="167"/>
    </row>
    <row r="105" spans="1:22" s="52" customFormat="1" ht="27.75" customHeight="1">
      <c r="A105" s="113"/>
      <c r="B105" s="96" t="s">
        <v>141</v>
      </c>
      <c r="C105" s="155"/>
      <c r="D105" s="29">
        <v>36.9</v>
      </c>
      <c r="E105" s="29">
        <v>50.8</v>
      </c>
      <c r="F105" s="29">
        <v>0</v>
      </c>
      <c r="G105" s="29">
        <v>0</v>
      </c>
      <c r="H105" s="29">
        <f t="shared" si="14"/>
        <v>44.9</v>
      </c>
      <c r="I105" s="29">
        <v>0</v>
      </c>
      <c r="J105" s="29">
        <v>44.9</v>
      </c>
      <c r="K105" s="29">
        <v>0</v>
      </c>
      <c r="L105" s="29">
        <v>0</v>
      </c>
      <c r="M105" s="29">
        <v>0</v>
      </c>
      <c r="N105" s="29">
        <v>0</v>
      </c>
      <c r="O105" s="29">
        <v>42.8</v>
      </c>
      <c r="P105" s="29">
        <v>0</v>
      </c>
      <c r="Q105" s="85">
        <v>2.9</v>
      </c>
      <c r="S105" s="53">
        <f t="shared" si="10"/>
        <v>0</v>
      </c>
      <c r="U105" s="144">
        <f t="shared" si="15"/>
        <v>42.79999999999999</v>
      </c>
      <c r="V105" s="167"/>
    </row>
    <row r="106" spans="1:22" s="52" customFormat="1" ht="28.5" customHeight="1">
      <c r="A106" s="117" t="s">
        <v>104</v>
      </c>
      <c r="B106" s="107" t="s">
        <v>161</v>
      </c>
      <c r="C106" s="108"/>
      <c r="D106" s="29">
        <f>SUM(D107:D109)</f>
        <v>76.4</v>
      </c>
      <c r="E106" s="29">
        <v>106.8</v>
      </c>
      <c r="F106" s="29">
        <f aca="true" t="shared" si="17" ref="F106:N106">SUM(F107:F109)</f>
        <v>0</v>
      </c>
      <c r="G106" s="29">
        <f t="shared" si="17"/>
        <v>0</v>
      </c>
      <c r="H106" s="29">
        <f t="shared" si="14"/>
        <v>121.60000000000001</v>
      </c>
      <c r="I106" s="29">
        <v>0.4</v>
      </c>
      <c r="J106" s="29">
        <v>115.5</v>
      </c>
      <c r="K106" s="29">
        <v>5.7</v>
      </c>
      <c r="L106" s="29">
        <f t="shared" si="17"/>
        <v>0</v>
      </c>
      <c r="M106" s="29">
        <f t="shared" si="17"/>
        <v>0</v>
      </c>
      <c r="N106" s="29">
        <f t="shared" si="17"/>
        <v>0</v>
      </c>
      <c r="O106" s="29">
        <f>SUM(O107:O109)</f>
        <v>61.60000000000001</v>
      </c>
      <c r="P106" s="29">
        <v>0</v>
      </c>
      <c r="Q106" s="29"/>
      <c r="S106" s="53">
        <f t="shared" si="10"/>
        <v>0</v>
      </c>
      <c r="U106" s="144">
        <f t="shared" si="15"/>
        <v>61.59999999999998</v>
      </c>
      <c r="V106" s="167"/>
    </row>
    <row r="107" spans="1:22" s="52" customFormat="1" ht="27.75" customHeight="1">
      <c r="A107" s="113"/>
      <c r="B107" s="96" t="s">
        <v>105</v>
      </c>
      <c r="C107" s="108"/>
      <c r="D107" s="89">
        <v>8.4</v>
      </c>
      <c r="E107" s="29" t="s">
        <v>146</v>
      </c>
      <c r="F107" s="29" t="s">
        <v>146</v>
      </c>
      <c r="G107" s="29" t="s">
        <v>146</v>
      </c>
      <c r="H107" s="29" t="s">
        <v>146</v>
      </c>
      <c r="I107" s="29" t="s">
        <v>146</v>
      </c>
      <c r="J107" s="29" t="s">
        <v>146</v>
      </c>
      <c r="K107" s="29" t="s">
        <v>146</v>
      </c>
      <c r="L107" s="29" t="s">
        <v>146</v>
      </c>
      <c r="M107" s="29" t="s">
        <v>146</v>
      </c>
      <c r="N107" s="29" t="s">
        <v>146</v>
      </c>
      <c r="O107" s="89">
        <v>8.4</v>
      </c>
      <c r="P107" s="89">
        <v>0</v>
      </c>
      <c r="Q107" s="85">
        <v>17.98</v>
      </c>
      <c r="S107" s="53" t="e">
        <f t="shared" si="10"/>
        <v>#VALUE!</v>
      </c>
      <c r="U107" s="144" t="e">
        <f t="shared" si="15"/>
        <v>#VALUE!</v>
      </c>
      <c r="V107" s="167"/>
    </row>
    <row r="108" spans="1:22" s="52" customFormat="1" ht="27.75" customHeight="1">
      <c r="A108" s="113"/>
      <c r="B108" s="96" t="s">
        <v>176</v>
      </c>
      <c r="C108" s="108"/>
      <c r="D108" s="29">
        <v>12.2</v>
      </c>
      <c r="E108" s="29" t="s">
        <v>146</v>
      </c>
      <c r="F108" s="29" t="s">
        <v>146</v>
      </c>
      <c r="G108" s="29" t="s">
        <v>146</v>
      </c>
      <c r="H108" s="29" t="s">
        <v>146</v>
      </c>
      <c r="I108" s="29" t="s">
        <v>146</v>
      </c>
      <c r="J108" s="29" t="s">
        <v>146</v>
      </c>
      <c r="K108" s="29" t="s">
        <v>146</v>
      </c>
      <c r="L108" s="29" t="s">
        <v>146</v>
      </c>
      <c r="M108" s="29" t="s">
        <v>146</v>
      </c>
      <c r="N108" s="29" t="s">
        <v>146</v>
      </c>
      <c r="O108" s="29">
        <v>8.8</v>
      </c>
      <c r="P108" s="29">
        <v>0</v>
      </c>
      <c r="Q108" s="85">
        <v>18.79</v>
      </c>
      <c r="S108" s="53" t="e">
        <f t="shared" si="10"/>
        <v>#VALUE!</v>
      </c>
      <c r="U108" s="144" t="e">
        <f t="shared" si="15"/>
        <v>#VALUE!</v>
      </c>
      <c r="V108" s="167"/>
    </row>
    <row r="109" spans="1:22" s="52" customFormat="1" ht="28.5" customHeight="1">
      <c r="A109" s="81" t="s">
        <v>143</v>
      </c>
      <c r="B109" s="97"/>
      <c r="C109" s="108"/>
      <c r="D109" s="29">
        <f>SUM(D110:D116)</f>
        <v>55.8</v>
      </c>
      <c r="E109" s="29">
        <f>SUM(E110:E116)</f>
        <v>0</v>
      </c>
      <c r="F109" s="29">
        <v>0</v>
      </c>
      <c r="G109" s="29">
        <v>0</v>
      </c>
      <c r="H109" s="29">
        <f>SUM(I109:K109)</f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f>SUM(O110:O116)</f>
        <v>44.400000000000006</v>
      </c>
      <c r="P109" s="29">
        <v>0</v>
      </c>
      <c r="Q109" s="29"/>
      <c r="S109" s="53">
        <f t="shared" si="10"/>
        <v>11.399999999999991</v>
      </c>
      <c r="U109" s="144">
        <f t="shared" si="15"/>
        <v>55.8</v>
      </c>
      <c r="V109" s="167"/>
    </row>
    <row r="110" spans="1:22" s="123" customFormat="1" ht="27.75" customHeight="1">
      <c r="A110" s="118"/>
      <c r="B110" s="96" t="s">
        <v>175</v>
      </c>
      <c r="C110" s="108"/>
      <c r="D110" s="29">
        <v>0</v>
      </c>
      <c r="E110" s="29" t="s">
        <v>146</v>
      </c>
      <c r="F110" s="29" t="s">
        <v>146</v>
      </c>
      <c r="G110" s="29" t="s">
        <v>146</v>
      </c>
      <c r="H110" s="29" t="s">
        <v>146</v>
      </c>
      <c r="I110" s="29" t="s">
        <v>146</v>
      </c>
      <c r="J110" s="29" t="s">
        <v>146</v>
      </c>
      <c r="K110" s="29" t="s">
        <v>146</v>
      </c>
      <c r="L110" s="29" t="s">
        <v>146</v>
      </c>
      <c r="M110" s="29" t="s">
        <v>146</v>
      </c>
      <c r="N110" s="29" t="s">
        <v>146</v>
      </c>
      <c r="O110" s="29">
        <v>0.3</v>
      </c>
      <c r="P110" s="29">
        <v>0</v>
      </c>
      <c r="Q110" s="85">
        <v>0.76</v>
      </c>
      <c r="U110" s="144" t="e">
        <f t="shared" si="15"/>
        <v>#VALUE!</v>
      </c>
      <c r="V110" s="167"/>
    </row>
    <row r="111" spans="1:22" s="123" customFormat="1" ht="27.75" customHeight="1">
      <c r="A111" s="119"/>
      <c r="B111" s="96" t="s">
        <v>122</v>
      </c>
      <c r="C111" s="108"/>
      <c r="D111" s="29">
        <v>1.4</v>
      </c>
      <c r="E111" s="29" t="s">
        <v>146</v>
      </c>
      <c r="F111" s="29" t="s">
        <v>146</v>
      </c>
      <c r="G111" s="29" t="s">
        <v>146</v>
      </c>
      <c r="H111" s="29" t="s">
        <v>146</v>
      </c>
      <c r="I111" s="29" t="s">
        <v>146</v>
      </c>
      <c r="J111" s="29" t="s">
        <v>146</v>
      </c>
      <c r="K111" s="29" t="s">
        <v>146</v>
      </c>
      <c r="L111" s="29" t="s">
        <v>146</v>
      </c>
      <c r="M111" s="29" t="s">
        <v>146</v>
      </c>
      <c r="N111" s="29" t="s">
        <v>146</v>
      </c>
      <c r="O111" s="29">
        <v>1.3</v>
      </c>
      <c r="P111" s="29">
        <v>0</v>
      </c>
      <c r="Q111" s="85">
        <v>7.4</v>
      </c>
      <c r="U111" s="144" t="e">
        <f t="shared" si="15"/>
        <v>#VALUE!</v>
      </c>
      <c r="V111" s="167"/>
    </row>
    <row r="112" spans="1:22" s="123" customFormat="1" ht="27.75" customHeight="1">
      <c r="A112" s="119"/>
      <c r="B112" s="96" t="s">
        <v>123</v>
      </c>
      <c r="C112" s="108"/>
      <c r="D112" s="29">
        <v>1.8</v>
      </c>
      <c r="E112" s="29" t="s">
        <v>146</v>
      </c>
      <c r="F112" s="29" t="s">
        <v>146</v>
      </c>
      <c r="G112" s="29" t="s">
        <v>146</v>
      </c>
      <c r="H112" s="29" t="s">
        <v>146</v>
      </c>
      <c r="I112" s="29" t="s">
        <v>146</v>
      </c>
      <c r="J112" s="29" t="s">
        <v>146</v>
      </c>
      <c r="K112" s="29" t="s">
        <v>146</v>
      </c>
      <c r="L112" s="29" t="s">
        <v>146</v>
      </c>
      <c r="M112" s="29" t="s">
        <v>146</v>
      </c>
      <c r="N112" s="29" t="s">
        <v>146</v>
      </c>
      <c r="O112" s="29">
        <v>1.5</v>
      </c>
      <c r="P112" s="29">
        <v>0</v>
      </c>
      <c r="Q112" s="85">
        <v>15.17</v>
      </c>
      <c r="U112" s="144" t="e">
        <f t="shared" si="15"/>
        <v>#VALUE!</v>
      </c>
      <c r="V112" s="167"/>
    </row>
    <row r="113" spans="1:22" s="123" customFormat="1" ht="27.75" customHeight="1">
      <c r="A113" s="119"/>
      <c r="B113" s="96" t="s">
        <v>124</v>
      </c>
      <c r="C113" s="108"/>
      <c r="D113" s="29">
        <v>0</v>
      </c>
      <c r="E113" s="29" t="s">
        <v>146</v>
      </c>
      <c r="F113" s="29" t="s">
        <v>146</v>
      </c>
      <c r="G113" s="29" t="s">
        <v>146</v>
      </c>
      <c r="H113" s="29" t="s">
        <v>146</v>
      </c>
      <c r="I113" s="29" t="s">
        <v>146</v>
      </c>
      <c r="J113" s="29" t="s">
        <v>146</v>
      </c>
      <c r="K113" s="29" t="s">
        <v>146</v>
      </c>
      <c r="L113" s="29" t="s">
        <v>146</v>
      </c>
      <c r="M113" s="29" t="s">
        <v>146</v>
      </c>
      <c r="N113" s="29" t="s">
        <v>146</v>
      </c>
      <c r="O113" s="29">
        <v>0.2</v>
      </c>
      <c r="P113" s="29">
        <v>0</v>
      </c>
      <c r="Q113" s="85">
        <v>0.18</v>
      </c>
      <c r="U113" s="144" t="e">
        <f t="shared" si="15"/>
        <v>#VALUE!</v>
      </c>
      <c r="V113" s="167"/>
    </row>
    <row r="114" spans="1:22" s="123" customFormat="1" ht="24.75" customHeight="1">
      <c r="A114" s="135"/>
      <c r="B114" s="169" t="s">
        <v>125</v>
      </c>
      <c r="C114" s="111"/>
      <c r="D114" s="90">
        <v>2.9</v>
      </c>
      <c r="E114" s="90" t="s">
        <v>146</v>
      </c>
      <c r="F114" s="90" t="s">
        <v>146</v>
      </c>
      <c r="G114" s="90" t="s">
        <v>146</v>
      </c>
      <c r="H114" s="90" t="s">
        <v>146</v>
      </c>
      <c r="I114" s="90" t="s">
        <v>146</v>
      </c>
      <c r="J114" s="90" t="s">
        <v>146</v>
      </c>
      <c r="K114" s="90" t="s">
        <v>146</v>
      </c>
      <c r="L114" s="90" t="s">
        <v>146</v>
      </c>
      <c r="M114" s="90" t="s">
        <v>146</v>
      </c>
      <c r="N114" s="90" t="s">
        <v>146</v>
      </c>
      <c r="O114" s="90">
        <v>0.7</v>
      </c>
      <c r="P114" s="90">
        <v>0</v>
      </c>
      <c r="Q114" s="91">
        <v>16.67</v>
      </c>
      <c r="U114" s="144" t="e">
        <f t="shared" si="15"/>
        <v>#VALUE!</v>
      </c>
      <c r="V114" s="167"/>
    </row>
    <row r="115" spans="1:22" s="123" customFormat="1" ht="24.75" customHeight="1">
      <c r="A115" s="136"/>
      <c r="B115" s="168" t="s">
        <v>126</v>
      </c>
      <c r="C115" s="134"/>
      <c r="D115" s="125">
        <v>11.6</v>
      </c>
      <c r="E115" s="125" t="s">
        <v>146</v>
      </c>
      <c r="F115" s="125" t="s">
        <v>146</v>
      </c>
      <c r="G115" s="125" t="s">
        <v>146</v>
      </c>
      <c r="H115" s="125" t="s">
        <v>146</v>
      </c>
      <c r="I115" s="125" t="s">
        <v>146</v>
      </c>
      <c r="J115" s="125" t="s">
        <v>146</v>
      </c>
      <c r="K115" s="125" t="s">
        <v>146</v>
      </c>
      <c r="L115" s="125" t="s">
        <v>146</v>
      </c>
      <c r="M115" s="125" t="s">
        <v>146</v>
      </c>
      <c r="N115" s="125" t="s">
        <v>146</v>
      </c>
      <c r="O115" s="125">
        <v>5.3</v>
      </c>
      <c r="P115" s="125">
        <v>0</v>
      </c>
      <c r="Q115" s="126">
        <v>13.36</v>
      </c>
      <c r="U115" s="144" t="e">
        <f t="shared" si="15"/>
        <v>#VALUE!</v>
      </c>
      <c r="V115" s="167"/>
    </row>
    <row r="116" spans="1:22" s="123" customFormat="1" ht="24.75" customHeight="1">
      <c r="A116" s="30"/>
      <c r="B116" s="96" t="s">
        <v>127</v>
      </c>
      <c r="C116" s="108"/>
      <c r="D116" s="29">
        <v>38.1</v>
      </c>
      <c r="E116" s="29" t="s">
        <v>146</v>
      </c>
      <c r="F116" s="29" t="s">
        <v>146</v>
      </c>
      <c r="G116" s="29" t="s">
        <v>146</v>
      </c>
      <c r="H116" s="29" t="s">
        <v>146</v>
      </c>
      <c r="I116" s="29" t="s">
        <v>146</v>
      </c>
      <c r="J116" s="29" t="s">
        <v>146</v>
      </c>
      <c r="K116" s="29" t="s">
        <v>146</v>
      </c>
      <c r="L116" s="29" t="s">
        <v>146</v>
      </c>
      <c r="M116" s="29" t="s">
        <v>146</v>
      </c>
      <c r="N116" s="29" t="s">
        <v>146</v>
      </c>
      <c r="O116" s="29">
        <v>35.1</v>
      </c>
      <c r="P116" s="29">
        <v>0</v>
      </c>
      <c r="Q116" s="85">
        <v>15.26</v>
      </c>
      <c r="U116" s="144" t="e">
        <f t="shared" si="15"/>
        <v>#VALUE!</v>
      </c>
      <c r="V116" s="167"/>
    </row>
    <row r="117" spans="1:21" s="52" customFormat="1" ht="6" customHeight="1">
      <c r="A117" s="51"/>
      <c r="B117" s="98"/>
      <c r="C117" s="160"/>
      <c r="D117" s="6"/>
      <c r="E117" s="6"/>
      <c r="F117" s="6"/>
      <c r="G117" s="6"/>
      <c r="H117" s="6"/>
      <c r="I117" s="7"/>
      <c r="J117" s="8"/>
      <c r="K117" s="6"/>
      <c r="L117" s="6"/>
      <c r="M117" s="6"/>
      <c r="N117" s="6"/>
      <c r="O117" s="6"/>
      <c r="P117" s="23"/>
      <c r="Q117" s="20"/>
      <c r="S117" s="53"/>
      <c r="U117" s="144"/>
    </row>
    <row r="118" spans="1:17" ht="15.75">
      <c r="A118" s="54" t="s">
        <v>40</v>
      </c>
      <c r="B118" s="99"/>
      <c r="C118" s="56" t="s">
        <v>149</v>
      </c>
      <c r="D118" s="55"/>
      <c r="E118" s="56"/>
      <c r="F118" s="57"/>
      <c r="G118" s="56" t="s">
        <v>29</v>
      </c>
      <c r="H118" s="58"/>
      <c r="I118" s="56"/>
      <c r="J118" s="57"/>
      <c r="K118" s="59" t="s">
        <v>30</v>
      </c>
      <c r="L118" s="60"/>
      <c r="M118" s="61"/>
      <c r="N118" s="60"/>
      <c r="O118" s="60"/>
      <c r="P118" s="62"/>
      <c r="Q118" s="63" t="s">
        <v>181</v>
      </c>
    </row>
    <row r="119" spans="1:17" ht="26.25" customHeight="1">
      <c r="A119" s="64" t="s">
        <v>2</v>
      </c>
      <c r="B119" s="100"/>
      <c r="C119" s="161"/>
      <c r="D119" s="55"/>
      <c r="E119" s="58"/>
      <c r="F119" s="57"/>
      <c r="G119" s="58"/>
      <c r="H119" s="65"/>
      <c r="I119" s="57"/>
      <c r="J119" s="66"/>
      <c r="K119" s="66"/>
      <c r="L119" s="61"/>
      <c r="M119" s="61"/>
      <c r="N119" s="61"/>
      <c r="O119" s="61"/>
      <c r="P119" s="67"/>
      <c r="Q119" s="139"/>
    </row>
    <row r="120" spans="1:17" ht="15.75">
      <c r="A120" s="64"/>
      <c r="B120" s="100"/>
      <c r="C120" s="161"/>
      <c r="D120" s="55"/>
      <c r="E120" s="56"/>
      <c r="F120" s="57"/>
      <c r="G120" s="56" t="s">
        <v>27</v>
      </c>
      <c r="H120" s="65"/>
      <c r="I120" s="57"/>
      <c r="J120" s="66"/>
      <c r="K120" s="66"/>
      <c r="L120" s="61"/>
      <c r="M120" s="61"/>
      <c r="N120" s="61"/>
      <c r="O120" s="61"/>
      <c r="P120" s="67"/>
      <c r="Q120" s="68"/>
    </row>
    <row r="121" spans="1:17" ht="15.75">
      <c r="A121" s="64"/>
      <c r="B121" s="100"/>
      <c r="C121" s="161"/>
      <c r="D121" s="55"/>
      <c r="E121" s="56"/>
      <c r="F121" s="57"/>
      <c r="G121" s="56"/>
      <c r="H121" s="65"/>
      <c r="I121" s="57"/>
      <c r="J121" s="66"/>
      <c r="K121" s="66"/>
      <c r="L121" s="61"/>
      <c r="M121" s="61"/>
      <c r="N121" s="61"/>
      <c r="O121" s="61"/>
      <c r="P121" s="67"/>
      <c r="Q121" s="68"/>
    </row>
    <row r="122" spans="1:17" ht="21" customHeight="1">
      <c r="A122" s="69"/>
      <c r="B122" s="101"/>
      <c r="C122" s="161"/>
      <c r="D122" s="61"/>
      <c r="E122" s="70"/>
      <c r="F122" s="60"/>
      <c r="G122" s="60"/>
      <c r="H122" s="71"/>
      <c r="I122" s="60"/>
      <c r="J122" s="72"/>
      <c r="K122" s="72"/>
      <c r="L122" s="61"/>
      <c r="M122" s="61"/>
      <c r="N122" s="61"/>
      <c r="O122" s="61"/>
      <c r="P122" s="67"/>
      <c r="Q122" s="68"/>
    </row>
    <row r="123" spans="1:17" ht="15" customHeight="1">
      <c r="A123" s="197" t="s">
        <v>22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1:17" ht="15" customHeight="1">
      <c r="A124" s="212" t="s">
        <v>35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</row>
    <row r="125" spans="1:17" ht="15" customHeight="1">
      <c r="A125" s="212" t="s">
        <v>36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</row>
    <row r="126" spans="1:17" ht="15" customHeight="1">
      <c r="A126" s="197" t="s">
        <v>37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1:17" ht="15" customHeight="1">
      <c r="A127" s="143" t="s">
        <v>23</v>
      </c>
      <c r="B127" s="10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4"/>
      <c r="Q127" s="75"/>
    </row>
    <row r="128" spans="1:17" ht="15" customHeight="1">
      <c r="A128" s="196" t="s">
        <v>39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</row>
    <row r="129" spans="1:17" ht="15" customHeight="1">
      <c r="A129" s="196" t="s">
        <v>144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</row>
    <row r="130" spans="1:17" ht="15" customHeight="1">
      <c r="A130" s="198" t="s">
        <v>24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</row>
    <row r="131" spans="1:17" ht="15" customHeight="1">
      <c r="A131" s="198" t="s">
        <v>25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</row>
    <row r="132" spans="1:17" ht="15" customHeight="1">
      <c r="A132" s="208" t="s">
        <v>163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9"/>
      <c r="M132" s="209"/>
      <c r="N132" s="209"/>
      <c r="O132" s="209"/>
      <c r="P132" s="209"/>
      <c r="Q132" s="209"/>
    </row>
    <row r="133" spans="1:14" ht="15" customHeight="1">
      <c r="A133" s="24" t="s">
        <v>142</v>
      </c>
      <c r="B133" s="103"/>
      <c r="C133" s="162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</row>
    <row r="134" spans="1:14" ht="15" customHeight="1">
      <c r="A134" s="194" t="s">
        <v>152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</row>
    <row r="135" spans="1:14" ht="15" customHeight="1">
      <c r="A135" s="27" t="s">
        <v>153</v>
      </c>
      <c r="B135" s="103"/>
      <c r="C135" s="162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</row>
    <row r="136" spans="1:14" ht="15" customHeight="1">
      <c r="A136" s="27" t="s">
        <v>164</v>
      </c>
      <c r="B136" s="103"/>
      <c r="C136" s="162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</row>
    <row r="137" spans="1:14" ht="15" customHeight="1">
      <c r="A137" s="27" t="s">
        <v>167</v>
      </c>
      <c r="B137" s="103"/>
      <c r="C137" s="162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</row>
    <row r="138" spans="1:14" ht="15" customHeight="1">
      <c r="A138" s="27" t="s">
        <v>107</v>
      </c>
      <c r="B138" s="103"/>
      <c r="C138" s="162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</row>
    <row r="139" spans="1:14" ht="15" customHeight="1">
      <c r="A139" s="27" t="s">
        <v>171</v>
      </c>
      <c r="B139" s="103"/>
      <c r="C139" s="162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</row>
    <row r="140" spans="1:14" ht="15" customHeight="1">
      <c r="A140" s="27" t="s">
        <v>173</v>
      </c>
      <c r="B140" s="103"/>
      <c r="C140" s="162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</row>
    <row r="141" spans="1:14" ht="15" customHeight="1">
      <c r="A141" s="27" t="s">
        <v>154</v>
      </c>
      <c r="B141" s="103"/>
      <c r="C141" s="162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</row>
    <row r="142" spans="1:18" ht="15" customHeight="1">
      <c r="A142" s="27" t="s">
        <v>155</v>
      </c>
      <c r="B142" s="103"/>
      <c r="C142" s="162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Q142" s="25"/>
      <c r="R142" s="28"/>
    </row>
    <row r="143" spans="1:18" ht="15" customHeight="1">
      <c r="A143" s="27" t="s">
        <v>177</v>
      </c>
      <c r="B143" s="103"/>
      <c r="C143" s="162"/>
      <c r="D143" s="25"/>
      <c r="E143" s="25"/>
      <c r="F143" s="25"/>
      <c r="G143" s="25"/>
      <c r="H143" s="25"/>
      <c r="I143" s="25"/>
      <c r="J143" s="25"/>
      <c r="K143" s="25"/>
      <c r="L143" s="25"/>
      <c r="Q143" s="25"/>
      <c r="R143" s="28"/>
    </row>
    <row r="144" ht="15" customHeight="1">
      <c r="A144" s="27" t="s">
        <v>183</v>
      </c>
    </row>
    <row r="145" ht="15.75">
      <c r="A145" s="27" t="s">
        <v>182</v>
      </c>
    </row>
    <row r="146" ht="15.75">
      <c r="A146" s="170" t="s">
        <v>184</v>
      </c>
    </row>
  </sheetData>
  <sheetProtection/>
  <mergeCells count="33">
    <mergeCell ref="L132:Q132"/>
    <mergeCell ref="P9:P10"/>
    <mergeCell ref="A124:Q124"/>
    <mergeCell ref="F8:G9"/>
    <mergeCell ref="L8:L10"/>
    <mergeCell ref="H9:H10"/>
    <mergeCell ref="A125:Q125"/>
    <mergeCell ref="A134:N134"/>
    <mergeCell ref="A128:Q128"/>
    <mergeCell ref="A126:Q126"/>
    <mergeCell ref="A130:Q130"/>
    <mergeCell ref="A8:A10"/>
    <mergeCell ref="B8:C10"/>
    <mergeCell ref="A132:K132"/>
    <mergeCell ref="A131:Q131"/>
    <mergeCell ref="A123:Q123"/>
    <mergeCell ref="A129:Q129"/>
    <mergeCell ref="B2:C2"/>
    <mergeCell ref="H8:K8"/>
    <mergeCell ref="J9:J10"/>
    <mergeCell ref="K9:K10"/>
    <mergeCell ref="N8:N10"/>
    <mergeCell ref="I9:I10"/>
    <mergeCell ref="K1:M1"/>
    <mergeCell ref="K2:M2"/>
    <mergeCell ref="N1:Q1"/>
    <mergeCell ref="N2:Q2"/>
    <mergeCell ref="D8:D10"/>
    <mergeCell ref="E8:E10"/>
    <mergeCell ref="G6:I6"/>
    <mergeCell ref="A4:Q4"/>
    <mergeCell ref="O9:O10"/>
    <mergeCell ref="M8:M10"/>
  </mergeCells>
  <printOptions/>
  <pageMargins left="0" right="0" top="0.5905511811023623" bottom="0.3937007874015748" header="0.5118110236220472" footer="0.1968503937007874"/>
  <pageSetup horizontalDpi="600" verticalDpi="600" orientation="landscape" pageOrder="overThenDown" paperSize="8" r:id="rId2"/>
  <headerFooter alignWithMargins="0">
    <oddHeader>&amp;C
</oddHeader>
    <oddFooter>&amp;C第 &amp;P 頁</oddFooter>
  </headerFooter>
  <rowBreaks count="5" manualBreakCount="5">
    <brk id="31" max="16" man="1"/>
    <brk id="53" max="16" man="1"/>
    <brk id="74" max="16" man="1"/>
    <brk id="95" max="16" man="1"/>
    <brk id="11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wrauser</dc:creator>
  <cp:keywords/>
  <dc:description/>
  <cp:lastModifiedBy>林依儒</cp:lastModifiedBy>
  <cp:lastPrinted>2019-07-16T03:29:15Z</cp:lastPrinted>
  <dcterms:created xsi:type="dcterms:W3CDTF">2015-04-14T08:15:58Z</dcterms:created>
  <dcterms:modified xsi:type="dcterms:W3CDTF">2019-07-16T03:29:41Z</dcterms:modified>
  <cp:category/>
  <cp:version/>
  <cp:contentType/>
  <cp:contentStatus/>
</cp:coreProperties>
</file>