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65" tabRatio="603" activeTab="0"/>
  </bookViews>
  <sheets>
    <sheet name="現有" sheetId="1" r:id="rId1"/>
    <sheet name="新北" sheetId="2" r:id="rId2"/>
    <sheet name="台北" sheetId="3" r:id="rId3"/>
    <sheet name="台中" sheetId="4" r:id="rId4"/>
    <sheet name="台南" sheetId="5" r:id="rId5"/>
    <sheet name="高雄" sheetId="6" r:id="rId6"/>
    <sheet name="宜蘭" sheetId="7" r:id="rId7"/>
    <sheet name="桃園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3">'台中'!$A$1:$F$35</definedName>
    <definedName name="_xlnm.Print_Area" localSheetId="2">'台北'!$A$1:$F$28</definedName>
    <definedName name="_xlnm.Print_Area" localSheetId="15">'台東'!$A$1:$F$64</definedName>
    <definedName name="_xlnm.Print_Area" localSheetId="4">'台南'!$A$1:$F$33</definedName>
    <definedName name="_xlnm.Print_Area" localSheetId="18">'竹市'!$A$1:$F$28</definedName>
    <definedName name="_xlnm.Print_Area" localSheetId="6">'宜蘭'!$A$1:$F$52</definedName>
    <definedName name="_xlnm.Print_Area" localSheetId="16">'花蓮'!$A$1:$F$45</definedName>
    <definedName name="_xlnm.Print_Area" localSheetId="11">'南投'!$A$1:$F$29</definedName>
    <definedName name="_xlnm.Print_Area" localSheetId="14">'屏東'!$A$1:$F$51</definedName>
    <definedName name="_xlnm.Print_Area" localSheetId="9">'苗栗'!$A$1:$F$37</definedName>
    <definedName name="_xlnm.Print_Area" localSheetId="7">'桃園'!$A$1:$F$45</definedName>
    <definedName name="_xlnm.Print_Area" localSheetId="5">'高雄'!$A$1:$F$31</definedName>
    <definedName name="_xlnm.Print_Area" localSheetId="17">'基市'!$A$1:$F$28</definedName>
    <definedName name="_xlnm.Print_Area" localSheetId="0">'現有'!$A$1:$G$49</definedName>
    <definedName name="_xlnm.Print_Area" localSheetId="12">'雲林'!$A$1:$F$33</definedName>
    <definedName name="_xlnm.Print_Area" localSheetId="1">'新北'!$A$1:$F$53</definedName>
    <definedName name="_xlnm.Print_Area" localSheetId="8">'新竹'!$A$1:$F$34</definedName>
    <definedName name="_xlnm.Print_Area" localSheetId="19">'嘉市'!$A$1:$F$29</definedName>
    <definedName name="_xlnm.Print_Area" localSheetId="13">'嘉義'!$A$1:$F$32</definedName>
    <definedName name="_xlnm.Print_Area" localSheetId="10">'彰化'!$A$1:$F$29</definedName>
  </definedNames>
  <calcPr fullCalcOnLoad="1"/>
</workbook>
</file>

<file path=xl/sharedStrings.xml><?xml version="1.0" encoding="utf-8"?>
<sst xmlns="http://schemas.openxmlformats.org/spreadsheetml/2006/main" count="1349" uniqueCount="275">
  <si>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</si>
  <si>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</si>
  <si>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</si>
  <si>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</si>
  <si>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</si>
  <si>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</si>
  <si>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</si>
  <si>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</si>
  <si>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</si>
  <si>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</si>
  <si>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</si>
  <si>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</si>
  <si>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</si>
  <si>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</si>
  <si>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</si>
  <si>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</si>
  <si>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</si>
  <si>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</si>
  <si>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</si>
  <si>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</si>
  <si>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</si>
  <si>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</si>
  <si>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</si>
  <si>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</si>
  <si>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</si>
  <si>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</si>
  <si>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</si>
  <si>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</si>
  <si>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</si>
  <si>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</si>
  <si>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</si>
  <si>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</si>
  <si>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</si>
  <si>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</si>
  <si>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</si>
  <si>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</si>
  <si>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</si>
  <si>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</si>
  <si>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</si>
  <si>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</si>
  <si>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</si>
  <si>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</si>
  <si>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</si>
  <si>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</si>
  <si>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</si>
  <si>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</si>
  <si>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</si>
  <si>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</si>
  <si>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</si>
  <si>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</si>
  <si>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</si>
  <si>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</si>
  <si>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</si>
  <si>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</si>
  <si>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</si>
  <si>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</si>
  <si>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</si>
  <si>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</si>
  <si>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</si>
  <si>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</si>
  <si>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</si>
  <si>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</si>
  <si>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</si>
  <si>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</si>
  <si>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</si>
  <si>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</si>
  <si>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</si>
  <si>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</si>
  <si>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</si>
  <si>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</si>
  <si>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</si>
  <si>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</si>
  <si>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</si>
  <si>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</si>
  <si>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</si>
  <si>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</si>
  <si>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</si>
  <si>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</si>
  <si>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</si>
  <si>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</si>
  <si>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</si>
  <si>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</si>
  <si>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</si>
  <si>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</si>
  <si>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</si>
  <si>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</si>
  <si>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</si>
  <si>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</si>
  <si>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</si>
  <si>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</si>
  <si>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</si>
  <si>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</si>
  <si>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</si>
  <si>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</si>
  <si>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</si>
  <si>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</si>
  <si>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</si>
  <si>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</si>
  <si>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</si>
  <si>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</si>
  <si>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</si>
  <si>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</si>
  <si>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</si>
  <si>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</si>
  <si>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</si>
  <si>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</si>
  <si>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</si>
  <si>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</si>
  <si>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</si>
  <si>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</si>
  <si>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</si>
  <si>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</si>
  <si>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</si>
  <si>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</si>
  <si>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</si>
  <si>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</si>
  <si>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楠仔溪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</si>
  <si>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</si>
  <si>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</si>
  <si>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</si>
  <si>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</si>
  <si>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</si>
  <si>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</si>
  <si>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</si>
  <si>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</si>
  <si>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</si>
  <si>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</si>
  <si>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</si>
  <si>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八蓮溪</t>
  </si>
  <si>
    <t>八甲溪</t>
  </si>
  <si>
    <t>後洲溪</t>
  </si>
  <si>
    <t>興仁溪</t>
  </si>
  <si>
    <t>港子溪</t>
  </si>
  <si>
    <t>護   岸</t>
  </si>
  <si>
    <t>制 水 門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</si>
  <si>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</si>
  <si>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</si>
  <si>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</si>
  <si>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</si>
  <si>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</si>
  <si>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</si>
  <si>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</si>
  <si>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</si>
  <si>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</si>
  <si>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</si>
  <si>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</si>
  <si>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</si>
  <si>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</si>
  <si>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</si>
  <si>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</si>
  <si>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</si>
  <si>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</si>
  <si>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</si>
  <si>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</si>
  <si>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</si>
  <si>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</si>
  <si>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</si>
  <si>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</si>
  <si>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</si>
  <si>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</si>
  <si>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</si>
  <si>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</si>
  <si>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</si>
  <si>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</si>
  <si>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</si>
  <si>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</si>
  <si>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</si>
  <si>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</si>
  <si>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</si>
  <si>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</si>
  <si>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</si>
  <si>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</si>
  <si>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</si>
  <si>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</si>
  <si>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</si>
  <si>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</si>
  <si>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</si>
  <si>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</si>
  <si>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</si>
  <si>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</si>
  <si>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</si>
  <si>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</si>
  <si>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</si>
  <si>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</si>
  <si>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</si>
  <si>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</si>
  <si>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</si>
  <si>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</si>
  <si>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</si>
  <si>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</si>
  <si>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</si>
  <si>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</si>
  <si>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</si>
  <si>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</si>
  <si>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</si>
  <si>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</si>
  <si>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</si>
  <si>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</si>
  <si>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</si>
  <si>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</si>
  <si>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</si>
  <si>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</si>
  <si>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</si>
  <si>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</si>
  <si>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</si>
  <si>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</si>
  <si>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</si>
  <si>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</si>
  <si>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</si>
  <si>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</si>
  <si>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</si>
  <si>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</si>
  <si>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表7之1、現有河川防洪設施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</si>
  <si>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</si>
  <si>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</si>
  <si>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</si>
  <si>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</si>
  <si>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</si>
  <si>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</si>
  <si>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</si>
  <si>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</si>
  <si>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</si>
  <si>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</si>
  <si>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</si>
  <si>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</si>
  <si>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</si>
  <si>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</si>
  <si>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</si>
  <si>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</si>
  <si>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</si>
  <si>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紅水仙溪</t>
  </si>
  <si>
    <t>林子溪</t>
  </si>
  <si>
    <t>表12之4、臺北市現有河川防洪設施</t>
  </si>
  <si>
    <t>表13之5、臺中市現有河川防洪設施</t>
  </si>
  <si>
    <t>表14之6、臺南市現有河川防洪設施</t>
  </si>
  <si>
    <t>表15之6、高雄市現有河川防洪設施</t>
  </si>
  <si>
    <t>表16之5、宜蘭縣現有河川防洪設施</t>
  </si>
  <si>
    <t>表17之6、桃園縣現有河川防洪設施(續)</t>
  </si>
  <si>
    <t>表18之5、新竹縣現有河川防洪設施</t>
  </si>
  <si>
    <t>表19之4、苗栗縣現有河川防洪設施</t>
  </si>
  <si>
    <t>表20之3、彰化縣現有河川防洪設施</t>
  </si>
  <si>
    <t>表21之5、南投縣現有河川防洪設施</t>
  </si>
  <si>
    <t>表24之6、屏東縣現有河川防洪設施(續)</t>
  </si>
  <si>
    <t>表25之3、臺東縣現有河川防洪設施</t>
  </si>
  <si>
    <t>表25之3、臺東縣現有河川防洪設施(續)</t>
  </si>
  <si>
    <t>表26之3、花蓮縣現有河川防洪設施</t>
  </si>
  <si>
    <t>表29之1、新竹市現有河川防洪設施</t>
  </si>
  <si>
    <t>表23之5、嘉義縣現有河川防洪設施</t>
  </si>
  <si>
    <t>表11之6、新北市現有河川防洪設施</t>
  </si>
  <si>
    <t>表11之6、新北市現有河川防洪設施(續)</t>
  </si>
  <si>
    <t>表16之5、宜蘭縣現有河川防洪設施(續)</t>
  </si>
  <si>
    <t>100   年   底</t>
  </si>
  <si>
    <t>101   年   底</t>
  </si>
  <si>
    <t>100 年 底</t>
  </si>
  <si>
    <t>101 年 底</t>
  </si>
  <si>
    <t>®</t>
  </si>
  <si>
    <t>水   門</t>
  </si>
  <si>
    <t>說明：1.99(含)年底以前為縣市合併資料。</t>
  </si>
  <si>
    <t xml:space="preserve"> 　　　2.100(含)年以前水門為制水門。</t>
  </si>
  <si>
    <t xml:space="preserve"> 說明：100(含)年以前水門為制水門。</t>
  </si>
  <si>
    <t>說明：1.經宜蘭縣政府查證其他河川中北門溪、武營溪、林美溪、湯圓溪係得子口溪支流，其工程設施併入得子口溪統計；大灣溪</t>
  </si>
  <si>
    <t xml:space="preserve"> 　　　  係南澳溪支流，其工程設施併入南澳溪統計。</t>
  </si>
  <si>
    <r>
      <t xml:space="preserve"> 說明：1.</t>
    </r>
    <r>
      <rPr>
        <sz val="12"/>
        <rFont val="Times New Roman"/>
        <family val="1"/>
      </rPr>
      <t>®</t>
    </r>
    <r>
      <rPr>
        <sz val="12"/>
        <rFont val="標楷體"/>
        <family val="4"/>
      </rPr>
      <t>係修正數。</t>
    </r>
  </si>
  <si>
    <t>表22之3、雲林縣現有河川防洪設施</t>
  </si>
  <si>
    <t>表30之4、嘉義市現有河川防洪設施</t>
  </si>
  <si>
    <t>102 年 底</t>
  </si>
  <si>
    <t>102   年   底</t>
  </si>
  <si>
    <t>102 年 底</t>
  </si>
  <si>
    <t>102 年 底</t>
  </si>
  <si>
    <t xml:space="preserve"> 說明：100(含)年以前水門為制水門。</t>
  </si>
  <si>
    <t xml:space="preserve"> 說明：100(含)年以前水門為制水門。</t>
  </si>
  <si>
    <t xml:space="preserve"> 說明：100(含)年以前水門為制水門。</t>
  </si>
  <si>
    <t>表17之6、桃園縣現有河川防洪設施</t>
  </si>
  <si>
    <t>表24之7、屏東縣現有河川防洪設施</t>
  </si>
  <si>
    <t>表28之4、基隆市現有河川防洪設施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</si>
</sst>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181" fontId="8" fillId="0" borderId="0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181" fontId="8" fillId="0" borderId="2" xfId="16" applyNumberFormat="1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185" fontId="8" fillId="0" borderId="5" xfId="16" applyNumberFormat="1" applyFont="1" applyBorder="1" applyAlignment="1" applyProtection="1">
      <alignment horizontal="right" vertical="center"/>
      <protection hidden="1"/>
    </xf>
    <xf numFmtId="181" fontId="8" fillId="0" borderId="5" xfId="16" applyFont="1" applyBorder="1" applyAlignment="1" applyProtection="1">
      <alignment vertical="center"/>
      <protection/>
    </xf>
    <xf numFmtId="181" fontId="8" fillId="0" borderId="3" xfId="16" applyFont="1" applyBorder="1" applyAlignment="1" applyProtection="1">
      <alignment vertical="center"/>
      <protection/>
    </xf>
    <xf numFmtId="181" fontId="8" fillId="0" borderId="5" xfId="16" applyFont="1" applyBorder="1" applyAlignment="1" applyProtection="1">
      <alignment horizontal="right" vertical="center"/>
      <protection/>
    </xf>
    <xf numFmtId="181" fontId="8" fillId="0" borderId="3" xfId="16" applyFont="1" applyBorder="1" applyAlignment="1" applyProtection="1">
      <alignment horizontal="right" vertical="center"/>
      <protection/>
    </xf>
    <xf numFmtId="181" fontId="8" fillId="0" borderId="5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5" fontId="8" fillId="0" borderId="5" xfId="16" applyNumberFormat="1" applyFont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181" fontId="8" fillId="0" borderId="7" xfId="16" applyFont="1" applyBorder="1" applyAlignment="1" applyProtection="1">
      <alignment horizontal="right" vertical="center"/>
      <protection/>
    </xf>
    <xf numFmtId="181" fontId="8" fillId="0" borderId="8" xfId="16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181" fontId="8" fillId="0" borderId="2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/>
    </xf>
    <xf numFmtId="181" fontId="8" fillId="0" borderId="1" xfId="16" applyNumberFormat="1" applyFont="1" applyBorder="1" applyAlignment="1">
      <alignment vertical="center"/>
    </xf>
    <xf numFmtId="181" fontId="8" fillId="0" borderId="1" xfId="16" applyNumberFormat="1" applyFont="1" applyBorder="1" applyAlignment="1">
      <alignment/>
    </xf>
    <xf numFmtId="181" fontId="8" fillId="0" borderId="10" xfId="16" applyNumberFormat="1" applyFont="1" applyBorder="1" applyAlignment="1">
      <alignment/>
    </xf>
    <xf numFmtId="185" fontId="8" fillId="0" borderId="2" xfId="16" applyNumberFormat="1" applyFont="1" applyBorder="1" applyAlignment="1">
      <alignment vertical="center"/>
    </xf>
    <xf numFmtId="181" fontId="8" fillId="0" borderId="10" xfId="16" applyNumberFormat="1" applyFont="1" applyBorder="1" applyAlignment="1">
      <alignment vertical="center"/>
    </xf>
    <xf numFmtId="181" fontId="8" fillId="0" borderId="2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185" fontId="8" fillId="0" borderId="5" xfId="16" applyNumberFormat="1" applyFont="1" applyBorder="1" applyAlignment="1">
      <alignment vertical="center"/>
    </xf>
    <xf numFmtId="0" fontId="8" fillId="0" borderId="1" xfId="16" applyNumberFormat="1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8" fillId="0" borderId="2" xfId="16" applyNumberFormat="1" applyFont="1" applyBorder="1" applyAlignment="1">
      <alignment horizontal="distributed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distributed"/>
      <protection/>
    </xf>
    <xf numFmtId="0" fontId="8" fillId="0" borderId="1" xfId="0" applyFont="1" applyFill="1" applyBorder="1" applyAlignment="1" applyProtection="1">
      <alignment horizontal="distributed"/>
      <protection/>
    </xf>
    <xf numFmtId="181" fontId="8" fillId="0" borderId="5" xfId="16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181" fontId="8" fillId="0" borderId="2" xfId="16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81" fontId="8" fillId="0" borderId="5" xfId="16" applyNumberFormat="1" applyFont="1" applyBorder="1" applyAlignment="1">
      <alignment horizontal="right"/>
    </xf>
    <xf numFmtId="181" fontId="8" fillId="0" borderId="2" xfId="16" applyNumberFormat="1" applyFont="1" applyBorder="1" applyAlignment="1">
      <alignment horizontal="right"/>
    </xf>
    <xf numFmtId="181" fontId="8" fillId="0" borderId="5" xfId="16" applyFont="1" applyBorder="1" applyAlignment="1">
      <alignment/>
    </xf>
    <xf numFmtId="181" fontId="8" fillId="0" borderId="3" xfId="16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1" xfId="16" applyFont="1" applyBorder="1" applyAlignment="1">
      <alignment/>
    </xf>
    <xf numFmtId="181" fontId="8" fillId="0" borderId="9" xfId="16" applyFont="1" applyBorder="1" applyAlignment="1">
      <alignment/>
    </xf>
    <xf numFmtId="0" fontId="8" fillId="0" borderId="0" xfId="0" applyFont="1" applyAlignment="1">
      <alignment/>
    </xf>
    <xf numFmtId="181" fontId="8" fillId="0" borderId="4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81" fontId="8" fillId="0" borderId="2" xfId="17" applyNumberFormat="1" applyFont="1" applyFill="1" applyBorder="1" applyAlignment="1">
      <alignment vertical="center"/>
    </xf>
    <xf numFmtId="181" fontId="8" fillId="0" borderId="2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5" fontId="8" fillId="0" borderId="0" xfId="0" applyNumberFormat="1" applyFont="1" applyAlignment="1">
      <alignment/>
    </xf>
    <xf numFmtId="181" fontId="8" fillId="0" borderId="4" xfId="17" applyNumberFormat="1" applyFont="1" applyFill="1" applyBorder="1" applyAlignment="1">
      <alignment vertical="center"/>
    </xf>
    <xf numFmtId="181" fontId="8" fillId="0" borderId="1" xfId="17" applyNumberFormat="1" applyFont="1" applyFill="1" applyBorder="1" applyAlignment="1">
      <alignment vertical="center"/>
    </xf>
    <xf numFmtId="181" fontId="8" fillId="0" borderId="1" xfId="17" applyNumberFormat="1" applyFont="1" applyFill="1" applyBorder="1" applyAlignment="1">
      <alignment/>
    </xf>
    <xf numFmtId="181" fontId="8" fillId="0" borderId="10" xfId="17" applyNumberFormat="1" applyFont="1" applyFill="1" applyBorder="1" applyAlignment="1">
      <alignment/>
    </xf>
    <xf numFmtId="181" fontId="8" fillId="0" borderId="5" xfId="17" applyNumberFormat="1" applyFont="1" applyFill="1" applyBorder="1" applyAlignment="1">
      <alignment vertical="center"/>
    </xf>
    <xf numFmtId="181" fontId="8" fillId="0" borderId="5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181" fontId="8" fillId="0" borderId="5" xfId="16" applyNumberFormat="1" applyFont="1" applyBorder="1" applyAlignment="1">
      <alignment/>
    </xf>
    <xf numFmtId="181" fontId="8" fillId="0" borderId="3" xfId="16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185" fontId="8" fillId="0" borderId="5" xfId="16" applyNumberFormat="1" applyFont="1" applyBorder="1" applyAlignment="1" applyProtection="1">
      <alignment horizontal="right"/>
      <protection hidden="1"/>
    </xf>
    <xf numFmtId="181" fontId="8" fillId="0" borderId="5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1" fontId="8" fillId="0" borderId="4" xfId="17" applyNumberFormat="1" applyFont="1" applyFill="1" applyBorder="1" applyAlignment="1">
      <alignment/>
    </xf>
    <xf numFmtId="181" fontId="8" fillId="0" borderId="1" xfId="17" applyNumberFormat="1" applyFont="1" applyFill="1" applyBorder="1" applyAlignment="1">
      <alignment/>
    </xf>
    <xf numFmtId="181" fontId="8" fillId="0" borderId="10" xfId="17" applyNumberFormat="1" applyFont="1" applyFill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2" xfId="0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5" fontId="8" fillId="0" borderId="5" xfId="16" applyNumberFormat="1" applyFont="1" applyBorder="1" applyAlignment="1" applyProtection="1">
      <alignment/>
      <protection hidden="1"/>
    </xf>
    <xf numFmtId="181" fontId="8" fillId="0" borderId="2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1" fontId="8" fillId="0" borderId="2" xfId="0" applyNumberFormat="1" applyFont="1" applyBorder="1" applyAlignment="1">
      <alignment/>
    </xf>
    <xf numFmtId="181" fontId="8" fillId="0" borderId="5" xfId="17" applyNumberFormat="1" applyFont="1" applyFill="1" applyBorder="1" applyAlignment="1">
      <alignment/>
    </xf>
    <xf numFmtId="181" fontId="8" fillId="0" borderId="2" xfId="16" applyFont="1" applyBorder="1" applyAlignment="1" applyProtection="1">
      <alignment horizontal="right"/>
      <protection/>
    </xf>
    <xf numFmtId="181" fontId="8" fillId="0" borderId="0" xfId="16" applyFont="1" applyBorder="1" applyAlignment="1" applyProtection="1">
      <alignment horizontal="right"/>
      <protection/>
    </xf>
    <xf numFmtId="181" fontId="8" fillId="0" borderId="2" xfId="16" applyNumberFormat="1" applyFont="1" applyBorder="1" applyAlignment="1">
      <alignment/>
    </xf>
    <xf numFmtId="181" fontId="8" fillId="0" borderId="3" xfId="16" applyNumberFormat="1" applyFont="1" applyBorder="1" applyAlignment="1">
      <alignment/>
    </xf>
    <xf numFmtId="185" fontId="8" fillId="0" borderId="4" xfId="16" applyNumberFormat="1" applyFont="1" applyBorder="1" applyAlignment="1" applyProtection="1">
      <alignment horizontal="right"/>
      <protection hidden="1"/>
    </xf>
    <xf numFmtId="181" fontId="8" fillId="0" borderId="0" xfId="16" applyNumberFormat="1" applyFont="1" applyBorder="1" applyAlignment="1">
      <alignment/>
    </xf>
    <xf numFmtId="181" fontId="8" fillId="0" borderId="1" xfId="16" applyNumberFormat="1" applyFont="1" applyBorder="1" applyAlignment="1">
      <alignment/>
    </xf>
    <xf numFmtId="181" fontId="8" fillId="0" borderId="10" xfId="16" applyNumberFormat="1" applyFont="1" applyBorder="1" applyAlignment="1">
      <alignment/>
    </xf>
    <xf numFmtId="181" fontId="8" fillId="0" borderId="5" xfId="16" applyNumberFormat="1" applyFont="1" applyBorder="1" applyAlignment="1">
      <alignment/>
    </xf>
    <xf numFmtId="181" fontId="8" fillId="0" borderId="4" xfId="16" applyNumberFormat="1" applyFont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2" xfId="16" applyNumberFormat="1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181" fontId="8" fillId="0" borderId="2" xfId="16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1" fontId="8" fillId="0" borderId="5" xfId="16" applyNumberFormat="1" applyFont="1" applyFill="1" applyBorder="1" applyAlignment="1">
      <alignment/>
    </xf>
    <xf numFmtId="181" fontId="8" fillId="0" borderId="3" xfId="16" applyNumberFormat="1" applyFont="1" applyFill="1" applyBorder="1" applyAlignment="1">
      <alignment/>
    </xf>
    <xf numFmtId="181" fontId="8" fillId="0" borderId="5" xfId="16" applyFont="1" applyFill="1" applyBorder="1" applyAlignment="1">
      <alignment/>
    </xf>
    <xf numFmtId="181" fontId="8" fillId="0" borderId="9" xfId="17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 vertical="center"/>
    </xf>
    <xf numFmtId="181" fontId="8" fillId="0" borderId="2" xfId="0" applyNumberFormat="1" applyFont="1" applyFill="1" applyBorder="1" applyAlignment="1">
      <alignment/>
    </xf>
    <xf numFmtId="181" fontId="8" fillId="0" borderId="3" xfId="17" applyNumberFormat="1" applyFont="1" applyFill="1" applyBorder="1" applyAlignment="1">
      <alignment/>
    </xf>
    <xf numFmtId="181" fontId="8" fillId="0" borderId="5" xfId="0" applyNumberFormat="1" applyFont="1" applyFill="1" applyBorder="1" applyAlignment="1">
      <alignment/>
    </xf>
    <xf numFmtId="181" fontId="8" fillId="0" borderId="3" xfId="0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/>
    </xf>
    <xf numFmtId="181" fontId="8" fillId="0" borderId="2" xfId="0" applyNumberFormat="1" applyFont="1" applyFill="1" applyBorder="1" applyAlignment="1">
      <alignment/>
    </xf>
    <xf numFmtId="181" fontId="8" fillId="0" borderId="3" xfId="16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/>
    </xf>
    <xf numFmtId="181" fontId="8" fillId="0" borderId="0" xfId="16" applyNumberFormat="1" applyFont="1" applyFill="1" applyBorder="1" applyAlignment="1">
      <alignment/>
    </xf>
    <xf numFmtId="187" fontId="8" fillId="0" borderId="5" xfId="16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distributed"/>
    </xf>
    <xf numFmtId="190" fontId="8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91" fontId="8" fillId="0" borderId="5" xfId="16" applyNumberFormat="1" applyFont="1" applyBorder="1" applyAlignment="1" applyProtection="1">
      <alignment/>
      <protection hidden="1"/>
    </xf>
    <xf numFmtId="191" fontId="8" fillId="0" borderId="4" xfId="16" applyNumberFormat="1" applyFont="1" applyBorder="1" applyAlignment="1" applyProtection="1">
      <alignment/>
      <protection hidden="1"/>
    </xf>
    <xf numFmtId="181" fontId="8" fillId="0" borderId="5" xfId="16" applyNumberFormat="1" applyFont="1" applyFill="1" applyBorder="1" applyAlignment="1">
      <alignment vertical="center"/>
    </xf>
    <xf numFmtId="191" fontId="8" fillId="0" borderId="5" xfId="16" applyNumberFormat="1" applyFont="1" applyBorder="1" applyAlignment="1" applyProtection="1">
      <alignment horizontal="right"/>
      <protection hidden="1"/>
    </xf>
    <xf numFmtId="191" fontId="8" fillId="0" borderId="4" xfId="16" applyNumberFormat="1" applyFont="1" applyBorder="1" applyAlignment="1" applyProtection="1">
      <alignment horizontal="right"/>
      <protection hidden="1"/>
    </xf>
    <xf numFmtId="181" fontId="8" fillId="0" borderId="4" xfId="16" applyNumberFormat="1" applyFont="1" applyFill="1" applyBorder="1" applyAlignment="1">
      <alignment vertical="center"/>
    </xf>
    <xf numFmtId="181" fontId="8" fillId="0" borderId="9" xfId="16" applyNumberFormat="1" applyFont="1" applyFill="1" applyBorder="1" applyAlignment="1">
      <alignment vertical="center"/>
    </xf>
    <xf numFmtId="191" fontId="8" fillId="0" borderId="5" xfId="16" applyNumberFormat="1" applyFont="1" applyBorder="1" applyAlignment="1" applyProtection="1">
      <alignment vertical="center"/>
      <protection hidden="1"/>
    </xf>
    <xf numFmtId="191" fontId="8" fillId="0" borderId="4" xfId="16" applyNumberFormat="1" applyFont="1" applyBorder="1" applyAlignment="1" applyProtection="1">
      <alignment vertical="center"/>
      <protection hidden="1"/>
    </xf>
    <xf numFmtId="191" fontId="8" fillId="0" borderId="2" xfId="16" applyNumberFormat="1" applyFont="1" applyBorder="1" applyAlignment="1">
      <alignment vertical="center"/>
    </xf>
    <xf numFmtId="191" fontId="8" fillId="0" borderId="4" xfId="16" applyNumberFormat="1" applyFont="1" applyBorder="1" applyAlignment="1">
      <alignment vertical="center"/>
    </xf>
    <xf numFmtId="191" fontId="8" fillId="0" borderId="5" xfId="16" applyNumberFormat="1" applyFont="1" applyBorder="1" applyAlignment="1">
      <alignment/>
    </xf>
    <xf numFmtId="191" fontId="8" fillId="0" borderId="4" xfId="16" applyNumberFormat="1" applyFont="1" applyFill="1" applyBorder="1" applyAlignment="1" applyProtection="1">
      <alignment/>
      <protection hidden="1"/>
    </xf>
    <xf numFmtId="191" fontId="8" fillId="0" borderId="5" xfId="16" applyNumberFormat="1" applyFont="1" applyFill="1" applyBorder="1" applyAlignment="1" applyProtection="1">
      <alignment/>
      <protection hidden="1"/>
    </xf>
    <xf numFmtId="191" fontId="8" fillId="0" borderId="2" xfId="16" applyNumberFormat="1" applyFont="1" applyFill="1" applyBorder="1" applyAlignment="1">
      <alignment/>
    </xf>
    <xf numFmtId="191" fontId="8" fillId="0" borderId="2" xfId="16" applyNumberFormat="1" applyFont="1" applyBorder="1" applyAlignment="1">
      <alignment/>
    </xf>
    <xf numFmtId="191" fontId="8" fillId="0" borderId="1" xfId="16" applyNumberFormat="1" applyFont="1" applyBorder="1" applyAlignment="1">
      <alignment/>
    </xf>
    <xf numFmtId="191" fontId="10" fillId="0" borderId="0" xfId="0" applyNumberFormat="1" applyFont="1" applyAlignment="1">
      <alignment horizontal="centerContinuous" vertical="top"/>
    </xf>
    <xf numFmtId="191" fontId="8" fillId="0" borderId="6" xfId="0" applyNumberFormat="1" applyFont="1" applyBorder="1" applyAlignment="1">
      <alignment horizontal="distributed" vertical="center"/>
    </xf>
    <xf numFmtId="191" fontId="8" fillId="0" borderId="4" xfId="0" applyNumberFormat="1" applyFont="1" applyBorder="1" applyAlignment="1">
      <alignment horizontal="center" vertical="center"/>
    </xf>
    <xf numFmtId="191" fontId="8" fillId="0" borderId="0" xfId="0" applyNumberFormat="1" applyFont="1" applyAlignment="1">
      <alignment/>
    </xf>
    <xf numFmtId="192" fontId="8" fillId="0" borderId="5" xfId="16" applyNumberFormat="1" applyFont="1" applyBorder="1" applyAlignment="1" applyProtection="1">
      <alignment/>
      <protection hidden="1"/>
    </xf>
    <xf numFmtId="191" fontId="8" fillId="0" borderId="5" xfId="16" applyNumberFormat="1" applyFont="1" applyBorder="1" applyAlignment="1" applyProtection="1">
      <alignment horizontal="right" vertical="center"/>
      <protection hidden="1"/>
    </xf>
    <xf numFmtId="191" fontId="8" fillId="0" borderId="4" xfId="16" applyNumberFormat="1" applyFont="1" applyBorder="1" applyAlignment="1" applyProtection="1">
      <alignment horizontal="right" vertical="center"/>
      <protection hidden="1"/>
    </xf>
    <xf numFmtId="191" fontId="8" fillId="0" borderId="4" xfId="16" applyNumberFormat="1" applyFont="1" applyFill="1" applyBorder="1" applyAlignment="1" applyProtection="1">
      <alignment horizontal="right"/>
      <protection hidden="1"/>
    </xf>
    <xf numFmtId="191" fontId="8" fillId="0" borderId="5" xfId="0" applyNumberFormat="1" applyFont="1" applyBorder="1" applyAlignment="1">
      <alignment/>
    </xf>
    <xf numFmtId="191" fontId="8" fillId="0" borderId="4" xfId="16" applyNumberFormat="1" applyFont="1" applyBorder="1" applyAlignment="1">
      <alignment/>
    </xf>
    <xf numFmtId="187" fontId="8" fillId="0" borderId="5" xfId="16" applyNumberFormat="1" applyFont="1" applyBorder="1" applyAlignment="1" applyProtection="1">
      <alignment horizontal="right" vertical="center"/>
      <protection hidden="1"/>
    </xf>
    <xf numFmtId="181" fontId="8" fillId="0" borderId="5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9" xfId="0" applyNumberFormat="1" applyFont="1" applyBorder="1" applyAlignment="1">
      <alignment/>
    </xf>
    <xf numFmtId="185" fontId="8" fillId="0" borderId="11" xfId="16" applyNumberFormat="1" applyFont="1" applyBorder="1" applyAlignment="1" applyProtection="1">
      <alignment vertical="center"/>
      <protection hidden="1"/>
    </xf>
    <xf numFmtId="181" fontId="8" fillId="0" borderId="11" xfId="16" applyNumberFormat="1" applyFont="1" applyBorder="1" applyAlignment="1">
      <alignment vertical="center"/>
    </xf>
    <xf numFmtId="191" fontId="8" fillId="0" borderId="0" xfId="16" applyNumberFormat="1" applyFont="1" applyBorder="1" applyAlignment="1" applyProtection="1">
      <alignment/>
      <protection hidden="1"/>
    </xf>
    <xf numFmtId="181" fontId="8" fillId="0" borderId="3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1" xfId="0" applyFont="1" applyFill="1" applyBorder="1" applyAlignment="1" applyProtection="1">
      <alignment vertical="center"/>
      <protection/>
    </xf>
    <xf numFmtId="181" fontId="8" fillId="0" borderId="11" xfId="16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vertical="center"/>
      <protection/>
    </xf>
    <xf numFmtId="181" fontId="8" fillId="0" borderId="4" xfId="16" applyNumberFormat="1" applyFont="1" applyFill="1" applyBorder="1" applyAlignment="1">
      <alignment/>
    </xf>
    <xf numFmtId="181" fontId="8" fillId="0" borderId="9" xfId="16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千分位[0]_現有河堤-90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285750</xdr:colOff>
      <xdr:row>49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575" y="66675"/>
          <a:ext cx="257175" cy="612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31</a:t>
          </a:r>
        </a:p>
      </xdr:txBody>
    </xdr:sp>
    <xdr:clientData/>
  </xdr:twoCellAnchor>
  <xdr:twoCellAnchor>
    <xdr:from>
      <xdr:col>0</xdr:col>
      <xdr:colOff>38100</xdr:colOff>
      <xdr:row>49</xdr:row>
      <xdr:rowOff>0</xdr:rowOff>
    </xdr:from>
    <xdr:to>
      <xdr:col>0</xdr:col>
      <xdr:colOff>238125</xdr:colOff>
      <xdr:row>49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619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228600</xdr:colOff>
      <xdr:row>17</xdr:row>
      <xdr:rowOff>190500</xdr:rowOff>
    </xdr:to>
    <xdr:sp>
      <xdr:nvSpPr>
        <xdr:cNvPr id="3" name="TextBox 61"/>
        <xdr:cNvSpPr txBox="1">
          <a:spLocks noChangeArrowheads="1"/>
        </xdr:cNvSpPr>
      </xdr:nvSpPr>
      <xdr:spPr>
        <a:xfrm flipV="1">
          <a:off x="70389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180975</xdr:rowOff>
    </xdr:to>
    <xdr:sp>
      <xdr:nvSpPr>
        <xdr:cNvPr id="4" name="TextBox 62"/>
        <xdr:cNvSpPr txBox="1">
          <a:spLocks noChangeArrowheads="1"/>
        </xdr:cNvSpPr>
      </xdr:nvSpPr>
      <xdr:spPr>
        <a:xfrm flipV="1">
          <a:off x="40671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0</xdr:rowOff>
    </xdr:from>
    <xdr:to>
      <xdr:col>1</xdr:col>
      <xdr:colOff>276225</xdr:colOff>
      <xdr:row>28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2752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0</xdr:rowOff>
    </xdr:from>
    <xdr:to>
      <xdr:col>1</xdr:col>
      <xdr:colOff>295275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10477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31</xdr:row>
      <xdr:rowOff>0</xdr:rowOff>
    </xdr:from>
    <xdr:to>
      <xdr:col>1</xdr:col>
      <xdr:colOff>304800</xdr:colOff>
      <xdr:row>31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66850" y="296227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31</xdr:row>
      <xdr:rowOff>0</xdr:rowOff>
    </xdr:from>
    <xdr:to>
      <xdr:col>1</xdr:col>
      <xdr:colOff>314325</xdr:colOff>
      <xdr:row>31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66850" y="29622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33</xdr:row>
      <xdr:rowOff>0</xdr:rowOff>
    </xdr:from>
    <xdr:to>
      <xdr:col>1</xdr:col>
      <xdr:colOff>285750</xdr:colOff>
      <xdr:row>33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66850" y="27908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180975</xdr:rowOff>
    </xdr:from>
    <xdr:to>
      <xdr:col>2</xdr:col>
      <xdr:colOff>962025</xdr:colOff>
      <xdr:row>17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 flipV="1">
          <a:off x="3124200" y="6762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3</xdr:col>
      <xdr:colOff>790575</xdr:colOff>
      <xdr:row>2</xdr:row>
      <xdr:rowOff>180975</xdr:rowOff>
    </xdr:from>
    <xdr:to>
      <xdr:col>3</xdr:col>
      <xdr:colOff>1009650</xdr:colOff>
      <xdr:row>17</xdr:row>
      <xdr:rowOff>152400</xdr:rowOff>
    </xdr:to>
    <xdr:sp>
      <xdr:nvSpPr>
        <xdr:cNvPr id="3" name="TextBox 7"/>
        <xdr:cNvSpPr txBox="1">
          <a:spLocks noChangeArrowheads="1"/>
        </xdr:cNvSpPr>
      </xdr:nvSpPr>
      <xdr:spPr>
        <a:xfrm flipV="1">
          <a:off x="4781550" y="6762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28</xdr:row>
      <xdr:rowOff>0</xdr:rowOff>
    </xdr:from>
    <xdr:to>
      <xdr:col>1</xdr:col>
      <xdr:colOff>304800</xdr:colOff>
      <xdr:row>28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25336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81150" y="13430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81150" y="13430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81150" y="13430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35</xdr:row>
      <xdr:rowOff>0</xdr:rowOff>
    </xdr:from>
    <xdr:to>
      <xdr:col>1</xdr:col>
      <xdr:colOff>371475</xdr:colOff>
      <xdr:row>35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2576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0</xdr:rowOff>
    </xdr:from>
    <xdr:to>
      <xdr:col>3</xdr:col>
      <xdr:colOff>971550</xdr:colOff>
      <xdr:row>12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13</xdr:row>
      <xdr:rowOff>0</xdr:rowOff>
    </xdr:from>
    <xdr:to>
      <xdr:col>3</xdr:col>
      <xdr:colOff>971550</xdr:colOff>
      <xdr:row>13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14</xdr:row>
      <xdr:rowOff>0</xdr:rowOff>
    </xdr:from>
    <xdr:to>
      <xdr:col>3</xdr:col>
      <xdr:colOff>971550</xdr:colOff>
      <xdr:row>14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34</xdr:row>
      <xdr:rowOff>9525</xdr:rowOff>
    </xdr:from>
    <xdr:to>
      <xdr:col>2</xdr:col>
      <xdr:colOff>371475</xdr:colOff>
      <xdr:row>34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 flipV="1">
          <a:off x="2609850" y="4048125"/>
          <a:ext cx="1428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571500</xdr:colOff>
      <xdr:row>36</xdr:row>
      <xdr:rowOff>47625</xdr:rowOff>
    </xdr:from>
    <xdr:to>
      <xdr:col>1</xdr:col>
      <xdr:colOff>619125</xdr:colOff>
      <xdr:row>36</xdr:row>
      <xdr:rowOff>104775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990725" y="4486275"/>
          <a:ext cx="47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＊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419225" y="11525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A1">
      <selection activeCell="C23" sqref="C23"/>
    </sheetView>
  </sheetViews>
  <sheetFormatPr defaultColWidth="9.00390625" defaultRowHeight="15.75"/>
  <cols>
    <col min="1" max="1" width="20.625" style="5" customWidth="1"/>
    <col min="2" max="2" width="25.75390625" style="5" customWidth="1"/>
    <col min="3" max="3" width="20.50390625" style="5" customWidth="1"/>
    <col min="4" max="4" width="11.75390625" style="5" customWidth="1"/>
    <col min="5" max="5" width="13.625" style="5" customWidth="1"/>
    <col min="6" max="6" width="13.75390625" style="5" customWidth="1"/>
    <col min="7" max="7" width="10.75390625" style="10" customWidth="1"/>
    <col min="8" max="8" width="8.00390625" style="5" customWidth="1"/>
    <col min="9" max="9" width="15.25390625" style="5" bestFit="1" customWidth="1"/>
    <col min="10" max="10" width="11.50390625" style="5" customWidth="1"/>
    <col min="11" max="12" width="9.00390625" style="5" customWidth="1"/>
    <col min="13" max="13" width="21.25390625" style="5" customWidth="1"/>
    <col min="14" max="14" width="18.875" style="5" customWidth="1"/>
    <col min="15" max="16" width="16.875" style="5" customWidth="1"/>
    <col min="17" max="17" width="19.875" style="5" customWidth="1"/>
    <col min="18" max="18" width="15.875" style="5" customWidth="1"/>
    <col min="19" max="16384" width="9.00390625" style="5" customWidth="1"/>
  </cols>
  <sheetData>
    <row r="1" spans="2:7" ht="42" customHeight="1">
      <c r="B1" s="2" t="s">
        <v>212</v>
      </c>
      <c r="C1" s="3"/>
      <c r="D1" s="3"/>
      <c r="E1" s="3"/>
      <c r="F1" s="3"/>
      <c r="G1" s="4"/>
    </row>
    <row r="2" spans="2:7" ht="15.75" customHeight="1">
      <c r="B2" s="65" t="s">
        <v>0</v>
      </c>
      <c r="C2" s="66" t="s">
        <v>1</v>
      </c>
      <c r="D2" s="67"/>
      <c r="E2" s="68" t="s">
        <v>2</v>
      </c>
      <c r="F2" s="69"/>
      <c r="G2" s="70"/>
    </row>
    <row r="3" spans="2:7" ht="16.5">
      <c r="B3" s="71" t="s">
        <v>3</v>
      </c>
      <c r="C3" s="72" t="s">
        <v>4</v>
      </c>
      <c r="D3" s="73" t="s">
        <v>5</v>
      </c>
      <c r="E3" s="74" t="s">
        <v>4</v>
      </c>
      <c r="F3" s="74"/>
      <c r="G3" s="75" t="s">
        <v>5</v>
      </c>
    </row>
    <row r="4" spans="2:7" ht="16.5" hidden="1">
      <c r="B4" s="6" t="s">
        <v>6</v>
      </c>
      <c r="C4" s="76">
        <v>1977649</v>
      </c>
      <c r="D4" s="77"/>
      <c r="E4" s="78"/>
      <c r="F4" s="76">
        <v>588296</v>
      </c>
      <c r="G4" s="79"/>
    </row>
    <row r="5" spans="2:7" ht="16.5" hidden="1">
      <c r="B5" s="6" t="s">
        <v>7</v>
      </c>
      <c r="C5" s="76">
        <v>2089125</v>
      </c>
      <c r="D5" s="77"/>
      <c r="E5" s="80"/>
      <c r="F5" s="76">
        <v>608245</v>
      </c>
      <c r="G5" s="79"/>
    </row>
    <row r="6" spans="2:7" ht="16.5" hidden="1">
      <c r="B6" s="6" t="s">
        <v>8</v>
      </c>
      <c r="C6" s="76">
        <v>2150107</v>
      </c>
      <c r="D6" s="77"/>
      <c r="E6" s="80"/>
      <c r="F6" s="76">
        <v>641962</v>
      </c>
      <c r="G6" s="79"/>
    </row>
    <row r="7" spans="2:7" ht="16.5" hidden="1">
      <c r="B7" s="6" t="s">
        <v>9</v>
      </c>
      <c r="C7" s="76">
        <v>2200192</v>
      </c>
      <c r="D7" s="77"/>
      <c r="E7" s="80"/>
      <c r="F7" s="76">
        <v>671059</v>
      </c>
      <c r="G7" s="79"/>
    </row>
    <row r="8" spans="2:7" ht="16.5" hidden="1">
      <c r="B8" s="6" t="s">
        <v>122</v>
      </c>
      <c r="C8" s="76">
        <v>2265972</v>
      </c>
      <c r="D8" s="77"/>
      <c r="E8" s="80"/>
      <c r="F8" s="76">
        <v>701420</v>
      </c>
      <c r="G8" s="79"/>
    </row>
    <row r="9" spans="2:7" ht="16.5" hidden="1">
      <c r="B9" s="6" t="s">
        <v>123</v>
      </c>
      <c r="C9" s="76">
        <v>2302041</v>
      </c>
      <c r="D9" s="77"/>
      <c r="E9" s="80"/>
      <c r="F9" s="76">
        <v>674494</v>
      </c>
      <c r="G9" s="79"/>
    </row>
    <row r="10" spans="2:7" ht="16.5" hidden="1">
      <c r="B10" s="6" t="s">
        <v>124</v>
      </c>
      <c r="C10" s="76">
        <v>2346264</v>
      </c>
      <c r="D10" s="77"/>
      <c r="E10" s="80"/>
      <c r="F10" s="76">
        <v>698407</v>
      </c>
      <c r="G10" s="79"/>
    </row>
    <row r="11" spans="2:7" ht="16.5" hidden="1">
      <c r="B11" s="108" t="s">
        <v>102</v>
      </c>
      <c r="C11" s="76">
        <v>2384831</v>
      </c>
      <c r="D11" s="77"/>
      <c r="E11" s="80"/>
      <c r="F11" s="76">
        <v>690077</v>
      </c>
      <c r="G11" s="79"/>
    </row>
    <row r="12" spans="2:7" ht="16.5" hidden="1">
      <c r="B12" s="35" t="s">
        <v>203</v>
      </c>
      <c r="C12" s="76">
        <v>2531154</v>
      </c>
      <c r="D12" s="77"/>
      <c r="E12" s="80"/>
      <c r="F12" s="76">
        <v>777085</v>
      </c>
      <c r="G12" s="79"/>
    </row>
    <row r="13" spans="2:7" ht="16.5" hidden="1">
      <c r="B13" s="35" t="s">
        <v>204</v>
      </c>
      <c r="C13" s="76">
        <v>2660615</v>
      </c>
      <c r="D13" s="77"/>
      <c r="E13" s="80"/>
      <c r="F13" s="76">
        <v>858328</v>
      </c>
      <c r="G13" s="79"/>
    </row>
    <row r="14" spans="2:7" ht="16.5" hidden="1">
      <c r="B14" s="35" t="s">
        <v>208</v>
      </c>
      <c r="C14" s="76">
        <v>2700767</v>
      </c>
      <c r="D14" s="77"/>
      <c r="E14" s="80"/>
      <c r="F14" s="76">
        <v>877310</v>
      </c>
      <c r="G14" s="79"/>
    </row>
    <row r="15" spans="2:8" ht="16.5" hidden="1">
      <c r="B15" s="35" t="s">
        <v>209</v>
      </c>
      <c r="C15" s="137">
        <v>2733994</v>
      </c>
      <c r="D15" s="138"/>
      <c r="E15" s="139"/>
      <c r="F15" s="76">
        <v>894948</v>
      </c>
      <c r="G15" s="7"/>
      <c r="H15" s="7"/>
    </row>
    <row r="16" spans="2:6" ht="16.5" customHeight="1" hidden="1">
      <c r="B16" s="35" t="s">
        <v>215</v>
      </c>
      <c r="C16" s="76">
        <v>2771227</v>
      </c>
      <c r="D16" s="8"/>
      <c r="E16" s="9"/>
      <c r="F16" s="76">
        <v>929747</v>
      </c>
    </row>
    <row r="17" spans="2:6" ht="16.5" customHeight="1" hidden="1">
      <c r="B17" s="35" t="s">
        <v>219</v>
      </c>
      <c r="C17" s="76">
        <v>2786973</v>
      </c>
      <c r="D17" s="8"/>
      <c r="E17" s="9"/>
      <c r="F17" s="76">
        <v>989244</v>
      </c>
    </row>
    <row r="18" spans="2:6" ht="16.5" customHeight="1" hidden="1">
      <c r="B18" s="35" t="s">
        <v>220</v>
      </c>
      <c r="C18" s="76">
        <v>2818425</v>
      </c>
      <c r="D18" s="8"/>
      <c r="E18" s="9"/>
      <c r="F18" s="76">
        <v>1003375</v>
      </c>
    </row>
    <row r="19" spans="2:14" ht="16.5" customHeight="1">
      <c r="B19" s="35" t="s">
        <v>221</v>
      </c>
      <c r="C19" s="53">
        <v>2827539</v>
      </c>
      <c r="D19" s="8"/>
      <c r="E19" s="31"/>
      <c r="F19" s="53">
        <v>1034630</v>
      </c>
      <c r="M19"/>
      <c r="N19"/>
    </row>
    <row r="20" spans="2:14" ht="16.5" customHeight="1">
      <c r="B20" s="35" t="s">
        <v>227</v>
      </c>
      <c r="C20" s="53">
        <v>2860893</v>
      </c>
      <c r="D20" s="8"/>
      <c r="E20" s="31"/>
      <c r="F20" s="53">
        <v>1149711</v>
      </c>
      <c r="M20"/>
      <c r="N20"/>
    </row>
    <row r="21" spans="2:14" ht="16.5" customHeight="1">
      <c r="B21" s="35" t="s">
        <v>251</v>
      </c>
      <c r="C21" s="53">
        <v>2889340</v>
      </c>
      <c r="D21" s="8"/>
      <c r="E21" s="31"/>
      <c r="F21" s="53">
        <v>1200491</v>
      </c>
      <c r="M21"/>
      <c r="N21"/>
    </row>
    <row r="22" spans="2:14" ht="16.5" customHeight="1">
      <c r="B22" s="35" t="s">
        <v>252</v>
      </c>
      <c r="C22" s="53">
        <v>2854214</v>
      </c>
      <c r="D22" s="8"/>
      <c r="E22" s="31"/>
      <c r="F22" s="53">
        <v>1202985</v>
      </c>
      <c r="K22" s="204">
        <f>SUM(K25:K46)</f>
        <v>2586</v>
      </c>
      <c r="L22" s="204">
        <f>SUM(L25:L46)</f>
        <v>20732</v>
      </c>
      <c r="M22"/>
      <c r="N22"/>
    </row>
    <row r="23" spans="2:14" ht="16.5" customHeight="1">
      <c r="B23" s="35" t="s">
        <v>266</v>
      </c>
      <c r="C23" s="53">
        <f>SUM(C26:C47)</f>
        <v>2839644</v>
      </c>
      <c r="D23" s="8"/>
      <c r="E23" s="31"/>
      <c r="F23" s="53">
        <f>SUM(F26:F47)</f>
        <v>1175890</v>
      </c>
      <c r="K23" s="204">
        <f>SUM(K26:K47)</f>
        <v>1293</v>
      </c>
      <c r="L23" s="204">
        <f>SUM(L26:L47)</f>
        <v>10366</v>
      </c>
      <c r="M23"/>
      <c r="N23"/>
    </row>
    <row r="24" spans="2:14" ht="12" customHeight="1">
      <c r="B24" s="35"/>
      <c r="C24" s="53"/>
      <c r="D24" s="8"/>
      <c r="E24" s="9"/>
      <c r="F24" s="53"/>
      <c r="K24" s="204"/>
      <c r="L24" s="204"/>
      <c r="M24"/>
      <c r="N24"/>
    </row>
    <row r="25" spans="2:14" ht="16.5" customHeight="1" hidden="1">
      <c r="B25" s="11" t="s">
        <v>111</v>
      </c>
      <c r="C25" s="81">
        <f>SUM(C26:C46)</f>
        <v>2839644</v>
      </c>
      <c r="D25" s="14"/>
      <c r="E25" s="9"/>
      <c r="F25" s="82">
        <f>SUM(F26:F46)</f>
        <v>1175890</v>
      </c>
      <c r="G25" s="9"/>
      <c r="K25" s="205">
        <f>SUM(K26:K46)</f>
        <v>1293</v>
      </c>
      <c r="L25" s="205">
        <f>SUM(L26:L46)</f>
        <v>10366</v>
      </c>
      <c r="M25"/>
      <c r="N25"/>
    </row>
    <row r="26" spans="2:14" ht="13.5" customHeight="1">
      <c r="B26" s="115" t="s">
        <v>223</v>
      </c>
      <c r="C26" s="76">
        <f>'新北'!C23</f>
        <v>105053</v>
      </c>
      <c r="D26" s="83">
        <f aca="true" t="shared" si="0" ref="D26:D41">RANK(C26,$C$26:$C$47,0)</f>
        <v>13</v>
      </c>
      <c r="E26" s="9"/>
      <c r="F26" s="76">
        <f>'新北'!D23</f>
        <v>166846</v>
      </c>
      <c r="G26" s="84">
        <f aca="true" t="shared" si="1" ref="G26:G41">RANK(F26,$F$26:$F$47,0)</f>
        <v>1</v>
      </c>
      <c r="H26" s="156" t="s">
        <v>223</v>
      </c>
      <c r="I26" s="159">
        <f>C26/$C$23*100</f>
        <v>3.699513037549777</v>
      </c>
      <c r="J26" s="160">
        <f>F26/$F$23*100</f>
        <v>14.188912228184607</v>
      </c>
      <c r="K26" s="7">
        <f>'新北'!E23</f>
        <v>37</v>
      </c>
      <c r="L26" s="7">
        <f>'新北'!F23</f>
        <v>391</v>
      </c>
      <c r="M26"/>
      <c r="N26"/>
    </row>
    <row r="27" spans="2:14" ht="13.5" customHeight="1">
      <c r="B27" s="115" t="s">
        <v>224</v>
      </c>
      <c r="C27" s="76">
        <f>'台北'!C23</f>
        <v>116756</v>
      </c>
      <c r="D27" s="83">
        <f t="shared" si="0"/>
        <v>11</v>
      </c>
      <c r="E27" s="9"/>
      <c r="F27" s="76">
        <f>'台北'!D23</f>
        <v>65198</v>
      </c>
      <c r="G27" s="84">
        <f t="shared" si="1"/>
        <v>11</v>
      </c>
      <c r="H27" s="156" t="s">
        <v>224</v>
      </c>
      <c r="I27" s="159">
        <f aca="true" t="shared" si="2" ref="I27:I47">C27/$C$23*100</f>
        <v>4.111642163595155</v>
      </c>
      <c r="J27" s="160">
        <f aca="true" t="shared" si="3" ref="J27:J47">F27/$F$23*100</f>
        <v>5.544566243441138</v>
      </c>
      <c r="K27" s="7">
        <f>'台北'!E23</f>
        <v>283</v>
      </c>
      <c r="L27" s="7">
        <f>'台北'!F23</f>
        <v>215</v>
      </c>
      <c r="M27"/>
      <c r="N27"/>
    </row>
    <row r="28" spans="2:14" ht="13.5" customHeight="1">
      <c r="B28" s="115" t="s">
        <v>24</v>
      </c>
      <c r="C28" s="76">
        <f>'台中'!C23</f>
        <v>262556</v>
      </c>
      <c r="D28" s="83">
        <f t="shared" si="0"/>
        <v>3</v>
      </c>
      <c r="E28" s="9"/>
      <c r="F28" s="76">
        <f>'台中'!D23</f>
        <v>37733</v>
      </c>
      <c r="G28" s="84">
        <f t="shared" si="1"/>
        <v>13</v>
      </c>
      <c r="H28" s="156" t="s">
        <v>24</v>
      </c>
      <c r="I28" s="159">
        <f t="shared" si="2"/>
        <v>9.246088594204062</v>
      </c>
      <c r="J28" s="160">
        <f t="shared" si="3"/>
        <v>3.2088885865174466</v>
      </c>
      <c r="K28" s="7">
        <f>'台中'!E23</f>
        <v>11</v>
      </c>
      <c r="L28" s="7">
        <f>'台中'!F23</f>
        <v>1290</v>
      </c>
      <c r="M28"/>
      <c r="N28"/>
    </row>
    <row r="29" spans="2:14" ht="13.5" customHeight="1">
      <c r="B29" s="115" t="s">
        <v>26</v>
      </c>
      <c r="C29" s="76">
        <f>'台南'!C23</f>
        <v>248280</v>
      </c>
      <c r="D29" s="83">
        <f t="shared" si="0"/>
        <v>4</v>
      </c>
      <c r="E29" s="9"/>
      <c r="F29" s="76">
        <f>'台南'!D23</f>
        <v>90687</v>
      </c>
      <c r="G29" s="84">
        <f t="shared" si="1"/>
        <v>6</v>
      </c>
      <c r="H29" s="156" t="s">
        <v>26</v>
      </c>
      <c r="I29" s="159">
        <f t="shared" si="2"/>
        <v>8.743349518460764</v>
      </c>
      <c r="J29" s="160">
        <f t="shared" si="3"/>
        <v>7.712200971179277</v>
      </c>
      <c r="K29" s="7">
        <f>'台南'!E23</f>
        <v>160</v>
      </c>
      <c r="L29" s="7">
        <f>'台南'!F23</f>
        <v>404</v>
      </c>
      <c r="M29"/>
      <c r="N29"/>
    </row>
    <row r="30" spans="2:14" ht="13.5" customHeight="1">
      <c r="B30" s="115" t="s">
        <v>225</v>
      </c>
      <c r="C30" s="76">
        <f>'高雄'!C23</f>
        <v>116390</v>
      </c>
      <c r="D30" s="83">
        <f t="shared" si="0"/>
        <v>12</v>
      </c>
      <c r="E30" s="9"/>
      <c r="F30" s="76">
        <f>'高雄'!D23</f>
        <v>102022</v>
      </c>
      <c r="G30" s="84">
        <f t="shared" si="1"/>
        <v>3</v>
      </c>
      <c r="H30" s="156" t="s">
        <v>225</v>
      </c>
      <c r="I30" s="159">
        <f t="shared" si="2"/>
        <v>4.098753223995684</v>
      </c>
      <c r="J30" s="160">
        <f t="shared" si="3"/>
        <v>8.676151680854503</v>
      </c>
      <c r="K30" s="7">
        <f>'高雄'!E23</f>
        <v>9</v>
      </c>
      <c r="L30" s="7">
        <f>'高雄'!F23</f>
        <v>506</v>
      </c>
      <c r="M30"/>
      <c r="N30"/>
    </row>
    <row r="31" spans="2:14" ht="13.5" customHeight="1">
      <c r="B31" s="115" t="s">
        <v>10</v>
      </c>
      <c r="C31" s="76">
        <f>'宜蘭'!C23</f>
        <v>228969</v>
      </c>
      <c r="D31" s="83">
        <f t="shared" si="0"/>
        <v>6</v>
      </c>
      <c r="E31" s="9"/>
      <c r="F31" s="76">
        <f>'宜蘭'!D23</f>
        <v>11262</v>
      </c>
      <c r="G31" s="84">
        <f t="shared" si="1"/>
        <v>15</v>
      </c>
      <c r="H31" s="156" t="s">
        <v>10</v>
      </c>
      <c r="I31" s="159">
        <f t="shared" si="2"/>
        <v>8.063299484019828</v>
      </c>
      <c r="J31" s="160">
        <f t="shared" si="3"/>
        <v>0.9577426459957991</v>
      </c>
      <c r="K31" s="7">
        <f>'宜蘭'!E23</f>
        <v>43</v>
      </c>
      <c r="L31" s="7">
        <f>'宜蘭'!F23</f>
        <v>683</v>
      </c>
      <c r="M31"/>
      <c r="N31"/>
    </row>
    <row r="32" spans="2:14" ht="13.5" customHeight="1">
      <c r="B32" s="115" t="s">
        <v>11</v>
      </c>
      <c r="C32" s="76">
        <f>'桃園'!C23</f>
        <v>46634</v>
      </c>
      <c r="D32" s="83">
        <f t="shared" si="0"/>
        <v>16</v>
      </c>
      <c r="E32" s="9"/>
      <c r="F32" s="76">
        <f>'桃園'!D23</f>
        <v>144649</v>
      </c>
      <c r="G32" s="84">
        <f t="shared" si="1"/>
        <v>2</v>
      </c>
      <c r="H32" s="156" t="s">
        <v>11</v>
      </c>
      <c r="I32" s="159">
        <f t="shared" si="2"/>
        <v>1.6422481127916035</v>
      </c>
      <c r="J32" s="160">
        <f t="shared" si="3"/>
        <v>12.30123565979811</v>
      </c>
      <c r="K32" s="7">
        <f>'桃園'!E23</f>
        <v>5</v>
      </c>
      <c r="L32" s="7">
        <f>'桃園'!F23</f>
        <v>61</v>
      </c>
      <c r="M32"/>
      <c r="N32"/>
    </row>
    <row r="33" spans="2:14" ht="13.5" customHeight="1">
      <c r="B33" s="115" t="s">
        <v>12</v>
      </c>
      <c r="C33" s="76">
        <f>'新竹'!C23</f>
        <v>92254</v>
      </c>
      <c r="D33" s="83">
        <f t="shared" si="0"/>
        <v>14</v>
      </c>
      <c r="E33" s="9"/>
      <c r="F33" s="76">
        <f>'新竹'!D23</f>
        <v>24189</v>
      </c>
      <c r="G33" s="84">
        <f t="shared" si="1"/>
        <v>14</v>
      </c>
      <c r="H33" s="156" t="s">
        <v>12</v>
      </c>
      <c r="I33" s="159">
        <f t="shared" si="2"/>
        <v>3.248787524069919</v>
      </c>
      <c r="J33" s="160">
        <f t="shared" si="3"/>
        <v>2.0570801690634326</v>
      </c>
      <c r="K33" s="7">
        <f>'新竹'!E23</f>
        <v>43</v>
      </c>
      <c r="L33" s="7">
        <f>'新竹'!F23</f>
        <v>278</v>
      </c>
      <c r="M33"/>
      <c r="N33"/>
    </row>
    <row r="34" spans="2:14" ht="13.5" customHeight="1">
      <c r="B34" s="115" t="s">
        <v>13</v>
      </c>
      <c r="C34" s="76">
        <f>'苗栗'!C23</f>
        <v>128957</v>
      </c>
      <c r="D34" s="83">
        <f t="shared" si="0"/>
        <v>9</v>
      </c>
      <c r="E34" s="9"/>
      <c r="F34" s="76">
        <f>'苗栗'!D23</f>
        <v>93137</v>
      </c>
      <c r="G34" s="84">
        <f t="shared" si="1"/>
        <v>5</v>
      </c>
      <c r="H34" s="156" t="s">
        <v>13</v>
      </c>
      <c r="I34" s="159">
        <f t="shared" si="2"/>
        <v>4.541308699259485</v>
      </c>
      <c r="J34" s="160">
        <f t="shared" si="3"/>
        <v>7.920553793296992</v>
      </c>
      <c r="K34" s="7">
        <f>'苗栗'!E23</f>
        <v>31</v>
      </c>
      <c r="L34" s="7">
        <f>'苗栗'!F23</f>
        <v>388</v>
      </c>
      <c r="M34"/>
      <c r="N34"/>
    </row>
    <row r="35" spans="2:14" ht="13.5" customHeight="1">
      <c r="B35" s="115" t="s">
        <v>14</v>
      </c>
      <c r="C35" s="76">
        <f>'彰化'!C23</f>
        <v>84161</v>
      </c>
      <c r="D35" s="83">
        <f t="shared" si="0"/>
        <v>15</v>
      </c>
      <c r="E35" s="9"/>
      <c r="F35" s="76">
        <f>'彰化'!D23</f>
        <v>9492</v>
      </c>
      <c r="G35" s="84">
        <f t="shared" si="1"/>
        <v>16</v>
      </c>
      <c r="H35" s="156" t="s">
        <v>14</v>
      </c>
      <c r="I35" s="159">
        <f t="shared" si="2"/>
        <v>2.963787009920962</v>
      </c>
      <c r="J35" s="160">
        <f t="shared" si="3"/>
        <v>0.8072183622617761</v>
      </c>
      <c r="K35" s="7">
        <f>'彰化'!E23</f>
        <v>17</v>
      </c>
      <c r="L35" s="7">
        <f>'彰化'!F23</f>
        <v>199</v>
      </c>
      <c r="M35"/>
      <c r="N35"/>
    </row>
    <row r="36" spans="2:14" ht="13.5" customHeight="1">
      <c r="B36" s="115" t="s">
        <v>15</v>
      </c>
      <c r="C36" s="76">
        <f>'南投'!C23</f>
        <v>141753</v>
      </c>
      <c r="D36" s="83">
        <f t="shared" si="0"/>
        <v>8</v>
      </c>
      <c r="E36" s="9"/>
      <c r="F36" s="76">
        <f>'南投'!D23</f>
        <v>76778</v>
      </c>
      <c r="G36" s="84">
        <f t="shared" si="1"/>
        <v>7</v>
      </c>
      <c r="H36" s="156" t="s">
        <v>15</v>
      </c>
      <c r="I36" s="159">
        <f t="shared" si="2"/>
        <v>4.991928565693446</v>
      </c>
      <c r="J36" s="160">
        <f t="shared" si="3"/>
        <v>6.529352235328134</v>
      </c>
      <c r="K36" s="7">
        <f>'南投'!E23</f>
        <v>32</v>
      </c>
      <c r="L36" s="7">
        <f>'南投'!F23</f>
        <v>251</v>
      </c>
      <c r="M36"/>
      <c r="N36"/>
    </row>
    <row r="37" spans="2:14" ht="13.5" customHeight="1">
      <c r="B37" s="115" t="s">
        <v>16</v>
      </c>
      <c r="C37" s="76">
        <f>'雲林'!C23</f>
        <v>282433</v>
      </c>
      <c r="D37" s="83">
        <f t="shared" si="0"/>
        <v>2</v>
      </c>
      <c r="E37" s="9"/>
      <c r="F37" s="76">
        <f>'雲林'!D23</f>
        <v>66004</v>
      </c>
      <c r="G37" s="84">
        <f t="shared" si="1"/>
        <v>9</v>
      </c>
      <c r="H37" s="156" t="s">
        <v>16</v>
      </c>
      <c r="I37" s="159">
        <f t="shared" si="2"/>
        <v>9.946070704637624</v>
      </c>
      <c r="J37" s="160">
        <f t="shared" si="3"/>
        <v>5.613110069819456</v>
      </c>
      <c r="K37" s="7">
        <f>'雲林'!E23</f>
        <v>276</v>
      </c>
      <c r="L37" s="7">
        <f>'雲林'!F23</f>
        <v>589</v>
      </c>
      <c r="M37"/>
      <c r="N37"/>
    </row>
    <row r="38" spans="2:14" ht="13.5" customHeight="1">
      <c r="B38" s="115" t="s">
        <v>17</v>
      </c>
      <c r="C38" s="76">
        <f>'嘉義'!C23</f>
        <v>204616</v>
      </c>
      <c r="D38" s="83">
        <f t="shared" si="0"/>
        <v>7</v>
      </c>
      <c r="E38" s="9"/>
      <c r="F38" s="76">
        <f>'嘉義'!D23</f>
        <v>40284</v>
      </c>
      <c r="G38" s="84">
        <f t="shared" si="1"/>
        <v>12</v>
      </c>
      <c r="H38" s="156" t="s">
        <v>17</v>
      </c>
      <c r="I38" s="159">
        <f t="shared" si="2"/>
        <v>7.205691981107491</v>
      </c>
      <c r="J38" s="160">
        <f t="shared" si="3"/>
        <v>3.425830647424504</v>
      </c>
      <c r="K38" s="7">
        <f>'嘉義'!E23</f>
        <v>224</v>
      </c>
      <c r="L38" s="7">
        <f>'嘉義'!F23</f>
        <v>634</v>
      </c>
      <c r="M38"/>
      <c r="N38"/>
    </row>
    <row r="39" spans="2:14" ht="13.5" customHeight="1">
      <c r="B39" s="115" t="s">
        <v>18</v>
      </c>
      <c r="C39" s="76">
        <f>'屏東'!C23</f>
        <v>126476</v>
      </c>
      <c r="D39" s="83">
        <f t="shared" si="0"/>
        <v>10</v>
      </c>
      <c r="E39" s="9"/>
      <c r="F39" s="76">
        <f>'屏東'!D23</f>
        <v>101355</v>
      </c>
      <c r="G39" s="84">
        <f t="shared" si="1"/>
        <v>4</v>
      </c>
      <c r="H39" s="156" t="s">
        <v>18</v>
      </c>
      <c r="I39" s="159">
        <f t="shared" si="2"/>
        <v>4.453938592302415</v>
      </c>
      <c r="J39" s="160">
        <f t="shared" si="3"/>
        <v>8.619428688057557</v>
      </c>
      <c r="K39" s="7">
        <f>'屏東'!E23</f>
        <v>4</v>
      </c>
      <c r="L39" s="7">
        <f>'屏東'!F23</f>
        <v>755</v>
      </c>
      <c r="M39"/>
      <c r="N39"/>
    </row>
    <row r="40" spans="2:14" ht="13.5" customHeight="1">
      <c r="B40" s="115" t="s">
        <v>19</v>
      </c>
      <c r="C40" s="76">
        <f>'台東'!C23</f>
        <v>229771</v>
      </c>
      <c r="D40" s="83">
        <f t="shared" si="0"/>
        <v>5</v>
      </c>
      <c r="E40" s="9"/>
      <c r="F40" s="76">
        <f>'台東'!D23</f>
        <v>66116</v>
      </c>
      <c r="G40" s="84">
        <f t="shared" si="1"/>
        <v>8</v>
      </c>
      <c r="H40" s="156" t="s">
        <v>19</v>
      </c>
      <c r="I40" s="159">
        <f t="shared" si="2"/>
        <v>8.091542460956374</v>
      </c>
      <c r="J40" s="160">
        <f t="shared" si="3"/>
        <v>5.622634770259123</v>
      </c>
      <c r="K40" s="7">
        <f>'台東'!E23</f>
        <v>10</v>
      </c>
      <c r="L40" s="7">
        <f>'台東'!F23</f>
        <v>1403</v>
      </c>
      <c r="M40"/>
      <c r="N40"/>
    </row>
    <row r="41" spans="2:14" ht="13.5" customHeight="1">
      <c r="B41" s="115" t="s">
        <v>20</v>
      </c>
      <c r="C41" s="76">
        <f>'花蓮'!C23</f>
        <v>387946</v>
      </c>
      <c r="D41" s="83">
        <f t="shared" si="0"/>
        <v>1</v>
      </c>
      <c r="E41" s="9"/>
      <c r="F41" s="76">
        <f>'花蓮'!D23</f>
        <v>65977</v>
      </c>
      <c r="G41" s="84">
        <f t="shared" si="1"/>
        <v>10</v>
      </c>
      <c r="H41" s="156" t="s">
        <v>20</v>
      </c>
      <c r="I41" s="159">
        <f t="shared" si="2"/>
        <v>13.661782955891654</v>
      </c>
      <c r="J41" s="160">
        <f t="shared" si="3"/>
        <v>5.610813936677751</v>
      </c>
      <c r="K41" s="7">
        <f>'花蓮'!E23</f>
        <v>87</v>
      </c>
      <c r="L41" s="7">
        <f>'花蓮'!F23</f>
        <v>2274</v>
      </c>
      <c r="M41"/>
      <c r="N41"/>
    </row>
    <row r="42" spans="2:14" ht="13.5" customHeight="1">
      <c r="B42" s="115" t="s">
        <v>21</v>
      </c>
      <c r="C42" s="76">
        <v>0</v>
      </c>
      <c r="D42" s="84">
        <v>0</v>
      </c>
      <c r="E42" s="9"/>
      <c r="F42" s="76">
        <v>0</v>
      </c>
      <c r="G42" s="84">
        <v>0</v>
      </c>
      <c r="H42" s="156" t="s">
        <v>21</v>
      </c>
      <c r="I42" s="159">
        <f t="shared" si="2"/>
        <v>0</v>
      </c>
      <c r="J42" s="160">
        <f t="shared" si="3"/>
        <v>0</v>
      </c>
      <c r="K42" s="7">
        <v>0</v>
      </c>
      <c r="L42" s="7">
        <v>0</v>
      </c>
      <c r="M42"/>
      <c r="N42"/>
    </row>
    <row r="43" spans="2:14" ht="13.5" customHeight="1">
      <c r="B43" s="115" t="s">
        <v>22</v>
      </c>
      <c r="C43" s="76">
        <f>'基市'!C23</f>
        <v>15638</v>
      </c>
      <c r="D43" s="83">
        <f>RANK(C43,$C$26:$C$47,0)</f>
        <v>17</v>
      </c>
      <c r="E43" s="9"/>
      <c r="F43" s="76">
        <f>'基市'!D23</f>
        <v>8833</v>
      </c>
      <c r="G43" s="84">
        <f>RANK(F43,$F$26:$F$47,0)</f>
        <v>17</v>
      </c>
      <c r="H43" s="156" t="s">
        <v>22</v>
      </c>
      <c r="I43" s="159">
        <f t="shared" si="2"/>
        <v>0.5507028345806728</v>
      </c>
      <c r="J43" s="160">
        <f t="shared" si="3"/>
        <v>0.7511757052105215</v>
      </c>
      <c r="K43" s="7">
        <f>'基市'!E23</f>
        <v>1</v>
      </c>
      <c r="L43" s="7">
        <f>'基市'!F23</f>
        <v>11</v>
      </c>
      <c r="M43"/>
      <c r="N43"/>
    </row>
    <row r="44" spans="2:14" ht="13.5" customHeight="1">
      <c r="B44" s="115" t="s">
        <v>23</v>
      </c>
      <c r="C44" s="76">
        <f>'竹市'!C23</f>
        <v>10101</v>
      </c>
      <c r="D44" s="83">
        <f>RANK(C44,$C$26:$C$47,0)</f>
        <v>19</v>
      </c>
      <c r="E44" s="9"/>
      <c r="F44" s="76">
        <f>'竹市'!D23</f>
        <v>2928</v>
      </c>
      <c r="G44" s="84">
        <f>RANK(F44,$F$26:$F$47,0)</f>
        <v>18</v>
      </c>
      <c r="H44" s="156" t="s">
        <v>23</v>
      </c>
      <c r="I44" s="159">
        <f t="shared" si="2"/>
        <v>0.3557136035362179</v>
      </c>
      <c r="J44" s="160">
        <f t="shared" si="3"/>
        <v>0.24900288292272238</v>
      </c>
      <c r="K44" s="7">
        <f>'竹市'!E23</f>
        <v>5</v>
      </c>
      <c r="L44" s="7">
        <f>'竹市'!F23</f>
        <v>19</v>
      </c>
      <c r="M44"/>
      <c r="N44"/>
    </row>
    <row r="45" spans="2:14" ht="13.5" customHeight="1">
      <c r="B45" s="115" t="s">
        <v>25</v>
      </c>
      <c r="C45" s="76">
        <f>'嘉市'!C23</f>
        <v>10900</v>
      </c>
      <c r="D45" s="83">
        <f>RANK(C45,$C$26:$C$47,0)</f>
        <v>18</v>
      </c>
      <c r="E45" s="9"/>
      <c r="F45" s="76">
        <f>'嘉市'!D23</f>
        <v>2400</v>
      </c>
      <c r="G45" s="84">
        <f>RANK(F45,$F$26:$F$47,0)</f>
        <v>19</v>
      </c>
      <c r="H45" s="156" t="s">
        <v>25</v>
      </c>
      <c r="I45" s="159">
        <f t="shared" si="2"/>
        <v>0.38385093342686616</v>
      </c>
      <c r="J45" s="160">
        <f t="shared" si="3"/>
        <v>0.2041007237071495</v>
      </c>
      <c r="K45" s="7">
        <f>'嘉市'!E23</f>
        <v>15</v>
      </c>
      <c r="L45" s="7">
        <f>'嘉市'!F23</f>
        <v>15</v>
      </c>
      <c r="M45"/>
      <c r="N45"/>
    </row>
    <row r="46" spans="2:14" ht="13.5" customHeight="1">
      <c r="B46" s="115" t="s">
        <v>226</v>
      </c>
      <c r="C46" s="76">
        <v>0</v>
      </c>
      <c r="D46" s="83">
        <v>0</v>
      </c>
      <c r="E46" s="9"/>
      <c r="F46" s="76">
        <v>0</v>
      </c>
      <c r="G46" s="84">
        <v>0</v>
      </c>
      <c r="H46" s="156" t="s">
        <v>226</v>
      </c>
      <c r="I46" s="159">
        <f t="shared" si="2"/>
        <v>0</v>
      </c>
      <c r="J46" s="160">
        <f t="shared" si="3"/>
        <v>0</v>
      </c>
      <c r="K46" s="7">
        <v>0</v>
      </c>
      <c r="L46" s="7">
        <v>0</v>
      </c>
      <c r="M46"/>
      <c r="N46"/>
    </row>
    <row r="47" spans="2:14" ht="12.75" customHeight="1">
      <c r="B47" s="115" t="s">
        <v>112</v>
      </c>
      <c r="C47" s="83">
        <v>0</v>
      </c>
      <c r="D47" s="83">
        <v>0</v>
      </c>
      <c r="E47" s="9"/>
      <c r="F47" s="76">
        <v>0</v>
      </c>
      <c r="G47" s="84">
        <v>0</v>
      </c>
      <c r="H47" s="156" t="s">
        <v>229</v>
      </c>
      <c r="I47" s="159">
        <f t="shared" si="2"/>
        <v>0</v>
      </c>
      <c r="J47" s="160">
        <f t="shared" si="3"/>
        <v>0</v>
      </c>
      <c r="K47" s="7">
        <v>0</v>
      </c>
      <c r="L47" s="7">
        <v>0</v>
      </c>
      <c r="M47"/>
      <c r="N47"/>
    </row>
    <row r="48" spans="2:14" ht="6" customHeight="1">
      <c r="B48" s="85"/>
      <c r="C48" s="89"/>
      <c r="D48" s="89"/>
      <c r="E48" s="87"/>
      <c r="F48" s="86"/>
      <c r="G48" s="87"/>
      <c r="H48" s="10"/>
      <c r="I48" s="157">
        <f>C48/$C$25*100</f>
        <v>0</v>
      </c>
      <c r="J48" s="158"/>
      <c r="K48" s="10"/>
      <c r="L48" s="10"/>
      <c r="M48"/>
      <c r="N48"/>
    </row>
    <row r="49" spans="2:14" ht="16.5" customHeight="1">
      <c r="B49" s="88" t="s">
        <v>202</v>
      </c>
      <c r="H49" s="10"/>
      <c r="I49" s="157">
        <f>SUM(I26:I48)</f>
        <v>100.00000000000001</v>
      </c>
      <c r="J49" s="158">
        <f>SUM(J26:J47)</f>
        <v>100</v>
      </c>
      <c r="K49" s="10"/>
      <c r="L49" s="10"/>
      <c r="M49"/>
      <c r="N49"/>
    </row>
    <row r="50" spans="8:9" ht="16.5">
      <c r="H50" s="10"/>
      <c r="I50" s="10"/>
    </row>
    <row r="51" ht="16.5">
      <c r="B51" s="105"/>
    </row>
    <row r="52" ht="16.5">
      <c r="B52" s="201" t="s">
        <v>255</v>
      </c>
    </row>
  </sheetData>
  <printOptions verticalCentered="1"/>
  <pageMargins left="0.7086614173228347" right="0.7874015748031497" top="0.5905511811023623" bottom="0.5905511811023623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43" sqref="A43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22.5" customHeight="1">
      <c r="A1" s="33" t="s">
        <v>239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171</v>
      </c>
      <c r="E2" s="22" t="s">
        <v>256</v>
      </c>
      <c r="F2" s="22" t="s">
        <v>172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173</v>
      </c>
      <c r="F3" s="24" t="s">
        <v>174</v>
      </c>
    </row>
    <row r="4" spans="1:6" ht="16.5" customHeight="1" hidden="1">
      <c r="A4" s="35" t="s">
        <v>175</v>
      </c>
      <c r="B4" s="25" t="s">
        <v>40</v>
      </c>
      <c r="C4" s="26">
        <v>107043</v>
      </c>
      <c r="D4" s="27">
        <v>43431</v>
      </c>
      <c r="E4" s="39">
        <v>0</v>
      </c>
      <c r="F4" s="40">
        <v>0</v>
      </c>
    </row>
    <row r="5" spans="1:6" ht="16.5" customHeight="1" hidden="1">
      <c r="A5" s="35" t="s">
        <v>176</v>
      </c>
      <c r="B5" s="25" t="s">
        <v>40</v>
      </c>
      <c r="C5" s="28">
        <v>109797</v>
      </c>
      <c r="D5" s="29">
        <v>47291</v>
      </c>
      <c r="E5" s="28">
        <v>0</v>
      </c>
      <c r="F5" s="29">
        <v>0</v>
      </c>
    </row>
    <row r="6" spans="1:6" ht="16.5" customHeight="1" hidden="1">
      <c r="A6" s="35" t="s">
        <v>177</v>
      </c>
      <c r="B6" s="25" t="s">
        <v>40</v>
      </c>
      <c r="C6" s="28">
        <v>109882</v>
      </c>
      <c r="D6" s="29">
        <v>51072</v>
      </c>
      <c r="E6" s="28">
        <v>0</v>
      </c>
      <c r="F6" s="29">
        <v>0</v>
      </c>
    </row>
    <row r="7" spans="1:6" ht="16.5" customHeight="1" hidden="1">
      <c r="A7" s="35" t="s">
        <v>178</v>
      </c>
      <c r="B7" s="25" t="s">
        <v>40</v>
      </c>
      <c r="C7" s="28">
        <v>111470</v>
      </c>
      <c r="D7" s="29">
        <v>54903</v>
      </c>
      <c r="E7" s="28">
        <v>0</v>
      </c>
      <c r="F7" s="29">
        <v>0</v>
      </c>
    </row>
    <row r="8" spans="1:6" ht="15" customHeight="1" hidden="1">
      <c r="A8" s="35" t="s">
        <v>179</v>
      </c>
      <c r="B8" s="25" t="s">
        <v>40</v>
      </c>
      <c r="C8" s="28">
        <v>113736</v>
      </c>
      <c r="D8" s="29">
        <v>58970</v>
      </c>
      <c r="E8" s="28">
        <v>0</v>
      </c>
      <c r="F8" s="29">
        <v>0</v>
      </c>
    </row>
    <row r="9" spans="1:6" ht="15" customHeight="1" hidden="1">
      <c r="A9" s="35" t="s">
        <v>180</v>
      </c>
      <c r="B9" s="25" t="s">
        <v>40</v>
      </c>
      <c r="C9" s="30">
        <v>114075</v>
      </c>
      <c r="D9" s="31">
        <v>61693</v>
      </c>
      <c r="E9" s="31">
        <v>26</v>
      </c>
      <c r="F9" s="31">
        <v>584</v>
      </c>
    </row>
    <row r="10" spans="1:6" ht="15" customHeight="1" hidden="1">
      <c r="A10" s="35" t="s">
        <v>181</v>
      </c>
      <c r="B10" s="25" t="s">
        <v>40</v>
      </c>
      <c r="C10" s="30">
        <v>150541</v>
      </c>
      <c r="D10" s="31">
        <v>66067</v>
      </c>
      <c r="E10" s="31">
        <v>24</v>
      </c>
      <c r="F10" s="31">
        <v>843</v>
      </c>
    </row>
    <row r="11" spans="1:6" ht="15" customHeight="1" hidden="1">
      <c r="A11" s="35" t="s">
        <v>102</v>
      </c>
      <c r="B11" s="25" t="s">
        <v>40</v>
      </c>
      <c r="C11" s="30">
        <v>115178</v>
      </c>
      <c r="D11" s="31">
        <v>66030</v>
      </c>
      <c r="E11" s="31">
        <v>25</v>
      </c>
      <c r="F11" s="31">
        <v>364</v>
      </c>
    </row>
    <row r="12" spans="1:6" ht="15" customHeight="1" hidden="1">
      <c r="A12" s="35" t="s">
        <v>205</v>
      </c>
      <c r="B12" s="25" t="s">
        <v>40</v>
      </c>
      <c r="C12" s="30">
        <v>116631</v>
      </c>
      <c r="D12" s="31">
        <v>70463</v>
      </c>
      <c r="E12" s="31">
        <v>25</v>
      </c>
      <c r="F12" s="31">
        <v>371</v>
      </c>
    </row>
    <row r="13" spans="1:6" s="88" customFormat="1" ht="13.5" customHeight="1" hidden="1">
      <c r="A13" s="35" t="s">
        <v>206</v>
      </c>
      <c r="B13" s="155" t="s">
        <v>217</v>
      </c>
      <c r="C13" s="110">
        <v>118971</v>
      </c>
      <c r="D13" s="111">
        <v>75295</v>
      </c>
      <c r="E13" s="111">
        <v>31</v>
      </c>
      <c r="F13" s="111">
        <v>373</v>
      </c>
    </row>
    <row r="14" spans="1:6" s="88" customFormat="1" ht="13.5" customHeight="1" hidden="1">
      <c r="A14" s="35" t="s">
        <v>207</v>
      </c>
      <c r="B14" s="155" t="s">
        <v>217</v>
      </c>
      <c r="C14" s="110">
        <v>118971</v>
      </c>
      <c r="D14" s="111">
        <v>76079</v>
      </c>
      <c r="E14" s="111">
        <v>31</v>
      </c>
      <c r="F14" s="111">
        <v>379</v>
      </c>
    </row>
    <row r="15" spans="1:6" s="88" customFormat="1" ht="13.5" customHeight="1" hidden="1">
      <c r="A15" s="35" t="s">
        <v>210</v>
      </c>
      <c r="B15" s="155" t="s">
        <v>217</v>
      </c>
      <c r="C15" s="110">
        <v>119877</v>
      </c>
      <c r="D15" s="110">
        <v>76079</v>
      </c>
      <c r="E15" s="110">
        <v>31</v>
      </c>
      <c r="F15" s="111">
        <v>379</v>
      </c>
    </row>
    <row r="16" spans="1:6" s="88" customFormat="1" ht="13.5" customHeight="1" hidden="1">
      <c r="A16" s="35" t="s">
        <v>214</v>
      </c>
      <c r="B16" s="155" t="s">
        <v>217</v>
      </c>
      <c r="C16" s="110">
        <v>119877</v>
      </c>
      <c r="D16" s="111">
        <v>76484</v>
      </c>
      <c r="E16" s="110">
        <v>31</v>
      </c>
      <c r="F16" s="111">
        <v>379</v>
      </c>
    </row>
    <row r="17" spans="1:6" s="88" customFormat="1" ht="13.5" customHeight="1" hidden="1">
      <c r="A17" s="35" t="s">
        <v>216</v>
      </c>
      <c r="B17" s="155" t="s">
        <v>217</v>
      </c>
      <c r="C17" s="110">
        <v>122799</v>
      </c>
      <c r="D17" s="111">
        <v>77526</v>
      </c>
      <c r="E17" s="110">
        <v>31</v>
      </c>
      <c r="F17" s="111">
        <v>379</v>
      </c>
    </row>
    <row r="18" spans="1:6" s="88" customFormat="1" ht="13.5" customHeight="1" hidden="1">
      <c r="A18" s="35" t="s">
        <v>218</v>
      </c>
      <c r="B18" s="155" t="s">
        <v>217</v>
      </c>
      <c r="C18" s="110">
        <v>122394</v>
      </c>
      <c r="D18" s="111">
        <v>78536</v>
      </c>
      <c r="E18" s="110">
        <v>31</v>
      </c>
      <c r="F18" s="111">
        <v>379</v>
      </c>
    </row>
    <row r="19" spans="1:6" s="88" customFormat="1" ht="13.5" customHeight="1">
      <c r="A19" s="35" t="s">
        <v>222</v>
      </c>
      <c r="B19" s="155" t="s">
        <v>217</v>
      </c>
      <c r="C19" s="110">
        <v>122661</v>
      </c>
      <c r="D19" s="110">
        <v>78640</v>
      </c>
      <c r="E19" s="110">
        <v>31</v>
      </c>
      <c r="F19" s="111">
        <v>379</v>
      </c>
    </row>
    <row r="20" spans="1:6" s="88" customFormat="1" ht="13.5" customHeight="1">
      <c r="A20" s="35" t="s">
        <v>228</v>
      </c>
      <c r="B20" s="155" t="s">
        <v>217</v>
      </c>
      <c r="C20" s="110">
        <v>124807</v>
      </c>
      <c r="D20" s="110">
        <v>79837</v>
      </c>
      <c r="E20" s="110">
        <v>31</v>
      </c>
      <c r="F20" s="111">
        <v>379</v>
      </c>
    </row>
    <row r="21" spans="1:6" s="88" customFormat="1" ht="13.5" customHeight="1">
      <c r="A21" s="35" t="s">
        <v>253</v>
      </c>
      <c r="B21" s="155" t="s">
        <v>217</v>
      </c>
      <c r="C21" s="110">
        <v>125990</v>
      </c>
      <c r="D21" s="110">
        <v>82772</v>
      </c>
      <c r="E21" s="110">
        <v>31</v>
      </c>
      <c r="F21" s="111">
        <v>383</v>
      </c>
    </row>
    <row r="22" spans="1:6" s="12" customFormat="1" ht="13.5" customHeight="1">
      <c r="A22" s="35" t="s">
        <v>254</v>
      </c>
      <c r="B22" s="188" t="s">
        <v>217</v>
      </c>
      <c r="C22" s="189">
        <v>127857</v>
      </c>
      <c r="D22" s="189">
        <v>90756</v>
      </c>
      <c r="E22" s="189">
        <v>31</v>
      </c>
      <c r="F22" s="197">
        <v>387</v>
      </c>
    </row>
    <row r="23" spans="1:6" s="12" customFormat="1" ht="13.5" customHeight="1">
      <c r="A23" s="35" t="s">
        <v>265</v>
      </c>
      <c r="B23" s="188" t="s">
        <v>217</v>
      </c>
      <c r="C23" s="189">
        <f>C25+C31</f>
        <v>128957</v>
      </c>
      <c r="D23" s="189">
        <f>D25+D31</f>
        <v>93137</v>
      </c>
      <c r="E23" s="189">
        <f>E25+E31</f>
        <v>31</v>
      </c>
      <c r="F23" s="197">
        <f>F25+F31</f>
        <v>388</v>
      </c>
    </row>
    <row r="24" spans="1:6" s="88" customFormat="1" ht="3.75" customHeight="1">
      <c r="A24" s="35"/>
      <c r="B24" s="109"/>
      <c r="C24" s="122"/>
      <c r="D24" s="122"/>
      <c r="E24" s="122"/>
      <c r="F24" s="111"/>
    </row>
    <row r="25" spans="1:6" s="88" customFormat="1" ht="13.5" customHeight="1">
      <c r="A25" s="52" t="s">
        <v>182</v>
      </c>
      <c r="B25" s="92"/>
      <c r="C25" s="122">
        <f>SUM(C27:C29)</f>
        <v>100706</v>
      </c>
      <c r="D25" s="122">
        <f>SUM(D27:D29)</f>
        <v>62513</v>
      </c>
      <c r="E25" s="122">
        <f>SUM(E27:E29)</f>
        <v>22</v>
      </c>
      <c r="F25" s="111">
        <f>SUM(F27:F29)</f>
        <v>377</v>
      </c>
    </row>
    <row r="26" spans="1:6" s="88" customFormat="1" ht="4.5" customHeight="1">
      <c r="A26" s="57"/>
      <c r="B26" s="92"/>
      <c r="C26" s="90"/>
      <c r="D26" s="90"/>
      <c r="E26" s="90"/>
      <c r="F26" s="93"/>
    </row>
    <row r="27" spans="1:6" s="88" customFormat="1" ht="13.5" customHeight="1">
      <c r="A27" s="58" t="s">
        <v>57</v>
      </c>
      <c r="B27" s="161">
        <v>54</v>
      </c>
      <c r="C27" s="123">
        <v>35057</v>
      </c>
      <c r="D27" s="120">
        <v>21330</v>
      </c>
      <c r="E27" s="120">
        <v>5</v>
      </c>
      <c r="F27" s="121">
        <v>26</v>
      </c>
    </row>
    <row r="28" spans="1:6" s="88" customFormat="1" ht="13.5" customHeight="1">
      <c r="A28" s="58" t="s">
        <v>55</v>
      </c>
      <c r="B28" s="161">
        <v>58.3</v>
      </c>
      <c r="C28" s="120">
        <v>43040</v>
      </c>
      <c r="D28" s="120">
        <v>34319</v>
      </c>
      <c r="E28" s="120">
        <v>17</v>
      </c>
      <c r="F28" s="121">
        <v>247</v>
      </c>
    </row>
    <row r="29" spans="1:6" ht="13.5" customHeight="1">
      <c r="A29" s="58" t="s">
        <v>56</v>
      </c>
      <c r="B29" s="168">
        <v>95.8</v>
      </c>
      <c r="C29" s="94">
        <v>22609</v>
      </c>
      <c r="D29" s="94">
        <v>6864</v>
      </c>
      <c r="E29" s="95">
        <v>0</v>
      </c>
      <c r="F29" s="96">
        <v>104</v>
      </c>
    </row>
    <row r="30" spans="1:6" ht="3.75" customHeight="1">
      <c r="A30" s="58"/>
      <c r="B30" s="32"/>
      <c r="C30" s="144"/>
      <c r="D30" s="144"/>
      <c r="E30" s="15"/>
      <c r="F30" s="46"/>
    </row>
    <row r="31" spans="1:6" ht="13.5" customHeight="1">
      <c r="A31" s="52" t="s">
        <v>183</v>
      </c>
      <c r="B31" s="32"/>
      <c r="C31" s="145">
        <f>SUM(C33:C36)</f>
        <v>28251</v>
      </c>
      <c r="D31" s="145">
        <f>SUM(D33:D36)</f>
        <v>30624</v>
      </c>
      <c r="E31" s="53">
        <f>SUM(E33:E36)</f>
        <v>9</v>
      </c>
      <c r="F31" s="31">
        <f>SUM(F33:F36)</f>
        <v>11</v>
      </c>
    </row>
    <row r="32" spans="1:6" ht="3.75" customHeight="1">
      <c r="A32" s="58"/>
      <c r="B32" s="32"/>
      <c r="C32" s="144"/>
      <c r="D32" s="144"/>
      <c r="E32" s="15"/>
      <c r="F32" s="46"/>
    </row>
    <row r="33" spans="1:6" ht="13.5" customHeight="1">
      <c r="A33" s="58" t="s">
        <v>184</v>
      </c>
      <c r="B33" s="168">
        <v>32.5</v>
      </c>
      <c r="C33" s="144">
        <v>15496</v>
      </c>
      <c r="D33" s="144">
        <v>15928</v>
      </c>
      <c r="E33" s="15">
        <v>9</v>
      </c>
      <c r="F33" s="46">
        <v>2</v>
      </c>
    </row>
    <row r="34" spans="1:6" ht="13.5" customHeight="1">
      <c r="A34" s="58" t="s">
        <v>185</v>
      </c>
      <c r="B34" s="168">
        <v>10</v>
      </c>
      <c r="C34" s="144">
        <v>6086</v>
      </c>
      <c r="D34" s="144">
        <v>4294</v>
      </c>
      <c r="E34" s="15">
        <v>0</v>
      </c>
      <c r="F34" s="46">
        <v>1</v>
      </c>
    </row>
    <row r="35" spans="1:6" ht="13.5" customHeight="1">
      <c r="A35" s="58" t="s">
        <v>58</v>
      </c>
      <c r="B35" s="168">
        <v>16.5</v>
      </c>
      <c r="C35" s="144">
        <v>4124</v>
      </c>
      <c r="D35" s="144">
        <v>4775</v>
      </c>
      <c r="E35" s="15">
        <v>0</v>
      </c>
      <c r="F35" s="46">
        <v>1</v>
      </c>
    </row>
    <row r="36" spans="1:6" ht="13.5" customHeight="1">
      <c r="A36" s="59" t="s">
        <v>59</v>
      </c>
      <c r="B36" s="169">
        <v>14</v>
      </c>
      <c r="C36" s="47">
        <v>2545</v>
      </c>
      <c r="D36" s="47">
        <v>5627</v>
      </c>
      <c r="E36" s="48">
        <v>0</v>
      </c>
      <c r="F36" s="49">
        <v>7</v>
      </c>
    </row>
    <row r="37" ht="12" customHeight="1">
      <c r="A37" s="202" t="s">
        <v>269</v>
      </c>
    </row>
  </sheetData>
  <printOptions horizontalCentered="1"/>
  <pageMargins left="0.7874015748031497" right="0.7874015748031497" top="0.5118110236220472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28" sqref="F28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57.75" customHeight="1">
      <c r="A1" s="33" t="s">
        <v>240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76945</v>
      </c>
      <c r="D4" s="27">
        <v>2822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6">
        <v>76945</v>
      </c>
      <c r="D5" s="27">
        <v>2822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6">
        <v>77095</v>
      </c>
      <c r="D6" s="27">
        <v>2822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6">
        <v>77095</v>
      </c>
      <c r="D7" s="27">
        <v>2822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6">
        <v>77095</v>
      </c>
      <c r="D8" s="27">
        <v>2822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79046</v>
      </c>
      <c r="D9" s="31">
        <v>2412</v>
      </c>
      <c r="E9" s="31">
        <v>17</v>
      </c>
      <c r="F9" s="31">
        <v>401</v>
      </c>
    </row>
    <row r="10" spans="1:6" ht="16.5" customHeight="1" hidden="1">
      <c r="A10" s="35" t="s">
        <v>124</v>
      </c>
      <c r="B10" s="25" t="s">
        <v>40</v>
      </c>
      <c r="C10" s="30">
        <v>916</v>
      </c>
      <c r="D10" s="31">
        <v>2412</v>
      </c>
      <c r="E10" s="31">
        <v>0</v>
      </c>
      <c r="F10" s="31">
        <v>25</v>
      </c>
    </row>
    <row r="11" spans="1:6" ht="16.5" customHeight="1" hidden="1">
      <c r="A11" s="35" t="s">
        <v>102</v>
      </c>
      <c r="B11" s="25" t="s">
        <v>40</v>
      </c>
      <c r="C11" s="30">
        <v>78630</v>
      </c>
      <c r="D11" s="31">
        <v>2610</v>
      </c>
      <c r="E11" s="31">
        <v>17</v>
      </c>
      <c r="F11" s="31">
        <v>377</v>
      </c>
    </row>
    <row r="12" spans="1:6" ht="15" customHeight="1" hidden="1">
      <c r="A12" s="35" t="s">
        <v>205</v>
      </c>
      <c r="B12" s="25" t="s">
        <v>40</v>
      </c>
      <c r="C12" s="30">
        <v>78630</v>
      </c>
      <c r="D12" s="31">
        <v>4610</v>
      </c>
      <c r="E12" s="31">
        <v>17</v>
      </c>
      <c r="F12" s="31">
        <v>379</v>
      </c>
    </row>
    <row r="13" spans="1:6" s="88" customFormat="1" ht="13.5" customHeight="1" hidden="1">
      <c r="A13" s="35" t="s">
        <v>206</v>
      </c>
      <c r="B13" s="155" t="s">
        <v>217</v>
      </c>
      <c r="C13" s="110">
        <v>79965</v>
      </c>
      <c r="D13" s="111">
        <v>6808</v>
      </c>
      <c r="E13" s="111">
        <v>17</v>
      </c>
      <c r="F13" s="111">
        <v>166</v>
      </c>
    </row>
    <row r="14" spans="1:6" s="88" customFormat="1" ht="13.5" customHeight="1" hidden="1">
      <c r="A14" s="35" t="s">
        <v>207</v>
      </c>
      <c r="B14" s="155" t="s">
        <v>217</v>
      </c>
      <c r="C14" s="110">
        <v>79965</v>
      </c>
      <c r="D14" s="111">
        <v>6808</v>
      </c>
      <c r="E14" s="111">
        <v>17</v>
      </c>
      <c r="F14" s="111">
        <v>166</v>
      </c>
    </row>
    <row r="15" spans="1:6" s="88" customFormat="1" ht="13.5" customHeight="1" hidden="1">
      <c r="A15" s="35" t="s">
        <v>210</v>
      </c>
      <c r="B15" s="155" t="s">
        <v>217</v>
      </c>
      <c r="C15" s="110">
        <v>79965</v>
      </c>
      <c r="D15" s="110">
        <v>6808</v>
      </c>
      <c r="E15" s="110">
        <v>17</v>
      </c>
      <c r="F15" s="111">
        <v>166</v>
      </c>
    </row>
    <row r="16" spans="1:6" s="88" customFormat="1" ht="15.75" customHeight="1" hidden="1">
      <c r="A16" s="35" t="s">
        <v>214</v>
      </c>
      <c r="B16" s="155" t="s">
        <v>217</v>
      </c>
      <c r="C16" s="110">
        <v>79965</v>
      </c>
      <c r="D16" s="111">
        <v>8158</v>
      </c>
      <c r="E16" s="110">
        <v>17</v>
      </c>
      <c r="F16" s="111">
        <v>166</v>
      </c>
    </row>
    <row r="17" spans="1:6" s="88" customFormat="1" ht="15.75" customHeight="1" hidden="1">
      <c r="A17" s="35" t="s">
        <v>216</v>
      </c>
      <c r="B17" s="155" t="s">
        <v>217</v>
      </c>
      <c r="C17" s="110">
        <v>79965</v>
      </c>
      <c r="D17" s="111">
        <v>8158</v>
      </c>
      <c r="E17" s="110">
        <v>17</v>
      </c>
      <c r="F17" s="111">
        <v>166</v>
      </c>
    </row>
    <row r="18" spans="1:6" s="88" customFormat="1" ht="15.75" customHeight="1" hidden="1">
      <c r="A18" s="35" t="s">
        <v>218</v>
      </c>
      <c r="B18" s="155" t="s">
        <v>217</v>
      </c>
      <c r="C18" s="110">
        <v>80340</v>
      </c>
      <c r="D18" s="111">
        <v>8158</v>
      </c>
      <c r="E18" s="110">
        <v>17</v>
      </c>
      <c r="F18" s="111">
        <v>170</v>
      </c>
    </row>
    <row r="19" spans="1:6" s="88" customFormat="1" ht="15.75" customHeight="1">
      <c r="A19" s="35" t="s">
        <v>222</v>
      </c>
      <c r="B19" s="155" t="s">
        <v>217</v>
      </c>
      <c r="C19" s="111">
        <v>80340</v>
      </c>
      <c r="D19" s="111">
        <v>8158</v>
      </c>
      <c r="E19" s="111">
        <v>17</v>
      </c>
      <c r="F19" s="111">
        <v>170</v>
      </c>
    </row>
    <row r="20" spans="1:6" s="88" customFormat="1" ht="15.75" customHeight="1">
      <c r="A20" s="35" t="s">
        <v>228</v>
      </c>
      <c r="B20" s="155" t="s">
        <v>217</v>
      </c>
      <c r="C20" s="111">
        <v>80340</v>
      </c>
      <c r="D20" s="111">
        <v>8727</v>
      </c>
      <c r="E20" s="111">
        <v>17</v>
      </c>
      <c r="F20" s="111">
        <v>171</v>
      </c>
    </row>
    <row r="21" spans="1:6" s="88" customFormat="1" ht="15.75" customHeight="1">
      <c r="A21" s="35" t="s">
        <v>253</v>
      </c>
      <c r="B21" s="155" t="s">
        <v>217</v>
      </c>
      <c r="C21" s="111">
        <v>82860</v>
      </c>
      <c r="D21" s="111">
        <v>8727</v>
      </c>
      <c r="E21" s="111">
        <v>17</v>
      </c>
      <c r="F21" s="111">
        <v>192</v>
      </c>
    </row>
    <row r="22" spans="1:6" s="88" customFormat="1" ht="15.75" customHeight="1">
      <c r="A22" s="35" t="s">
        <v>254</v>
      </c>
      <c r="B22" s="155" t="s">
        <v>217</v>
      </c>
      <c r="C22" s="110">
        <v>84161</v>
      </c>
      <c r="D22" s="110">
        <v>9012</v>
      </c>
      <c r="E22" s="110">
        <v>17</v>
      </c>
      <c r="F22" s="111">
        <v>193</v>
      </c>
    </row>
    <row r="23" spans="1:6" s="88" customFormat="1" ht="15.75" customHeight="1">
      <c r="A23" s="35" t="s">
        <v>265</v>
      </c>
      <c r="B23" s="155" t="s">
        <v>217</v>
      </c>
      <c r="C23" s="110">
        <f>C25</f>
        <v>84161</v>
      </c>
      <c r="D23" s="110">
        <f>D25</f>
        <v>9492</v>
      </c>
      <c r="E23" s="110">
        <f>E25</f>
        <v>17</v>
      </c>
      <c r="F23" s="111">
        <f>F25</f>
        <v>199</v>
      </c>
    </row>
    <row r="24" spans="1:6" s="88" customFormat="1" ht="9" customHeight="1">
      <c r="A24" s="35"/>
      <c r="B24" s="109"/>
      <c r="C24" s="110"/>
      <c r="D24" s="110"/>
      <c r="E24" s="110"/>
      <c r="F24" s="111"/>
    </row>
    <row r="25" spans="1:6" s="88" customFormat="1" ht="15.75" customHeight="1">
      <c r="A25" s="52" t="s">
        <v>143</v>
      </c>
      <c r="B25" s="92"/>
      <c r="C25" s="110">
        <f>SUM(C27:C28)</f>
        <v>84161</v>
      </c>
      <c r="D25" s="110">
        <f>SUM(D27:D28)</f>
        <v>9492</v>
      </c>
      <c r="E25" s="110">
        <f>SUM(E27:E28)</f>
        <v>17</v>
      </c>
      <c r="F25" s="111">
        <f>SUM(F27:F28)</f>
        <v>199</v>
      </c>
    </row>
    <row r="26" spans="1:6" s="88" customFormat="1" ht="9" customHeight="1">
      <c r="A26" s="61"/>
      <c r="B26" s="92"/>
      <c r="C26" s="92"/>
      <c r="D26" s="92"/>
      <c r="E26" s="92"/>
      <c r="F26" s="91"/>
    </row>
    <row r="27" spans="1:6" s="88" customFormat="1" ht="15.75" customHeight="1">
      <c r="A27" s="60" t="s">
        <v>61</v>
      </c>
      <c r="B27" s="172">
        <v>119.1</v>
      </c>
      <c r="C27" s="123">
        <v>38374</v>
      </c>
      <c r="D27" s="123">
        <f>2610</f>
        <v>2610</v>
      </c>
      <c r="E27" s="123">
        <v>0</v>
      </c>
      <c r="F27" s="146">
        <v>101</v>
      </c>
    </row>
    <row r="28" spans="1:6" s="57" customFormat="1" ht="15.75" customHeight="1">
      <c r="A28" s="59" t="s">
        <v>62</v>
      </c>
      <c r="B28" s="173">
        <v>186.6</v>
      </c>
      <c r="C28" s="112">
        <v>45787</v>
      </c>
      <c r="D28" s="112">
        <v>6882</v>
      </c>
      <c r="E28" s="112">
        <v>17</v>
      </c>
      <c r="F28" s="143">
        <v>98</v>
      </c>
    </row>
    <row r="29" ht="15" customHeight="1">
      <c r="A29" s="10" t="s">
        <v>259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3" sqref="C23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241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75219</v>
      </c>
      <c r="D4" s="27">
        <v>25766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78900</v>
      </c>
      <c r="D5" s="29">
        <v>27210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84343</v>
      </c>
      <c r="D6" s="29">
        <v>41710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90163</v>
      </c>
      <c r="D7" s="29">
        <v>42642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94626</v>
      </c>
      <c r="D8" s="29">
        <v>45257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126175</v>
      </c>
      <c r="D9" s="31">
        <v>45635</v>
      </c>
      <c r="E9" s="31">
        <v>9</v>
      </c>
      <c r="F9" s="31">
        <v>612</v>
      </c>
    </row>
    <row r="10" spans="1:6" ht="16.5" customHeight="1" hidden="1">
      <c r="A10" s="35" t="s">
        <v>124</v>
      </c>
      <c r="B10" s="25" t="s">
        <v>40</v>
      </c>
      <c r="C10" s="30">
        <v>256234</v>
      </c>
      <c r="D10" s="31">
        <v>53011</v>
      </c>
      <c r="E10" s="31">
        <v>43</v>
      </c>
      <c r="F10" s="31">
        <v>1200</v>
      </c>
    </row>
    <row r="11" spans="1:6" ht="16.5" customHeight="1" hidden="1">
      <c r="A11" s="35" t="s">
        <v>102</v>
      </c>
      <c r="B11" s="25" t="s">
        <v>40</v>
      </c>
      <c r="C11" s="30">
        <v>114704</v>
      </c>
      <c r="D11" s="31">
        <v>54788</v>
      </c>
      <c r="E11" s="31">
        <v>14</v>
      </c>
      <c r="F11" s="31">
        <v>483</v>
      </c>
    </row>
    <row r="12" spans="1:6" ht="15" customHeight="1" hidden="1">
      <c r="A12" s="35" t="s">
        <v>205</v>
      </c>
      <c r="B12" s="25" t="s">
        <v>40</v>
      </c>
      <c r="C12" s="30">
        <v>117489</v>
      </c>
      <c r="D12" s="31">
        <v>57179</v>
      </c>
      <c r="E12" s="31">
        <v>14</v>
      </c>
      <c r="F12" s="31">
        <v>495</v>
      </c>
    </row>
    <row r="13" spans="1:6" ht="15" customHeight="1" hidden="1">
      <c r="A13" s="35" t="s">
        <v>206</v>
      </c>
      <c r="B13" s="155" t="s">
        <v>217</v>
      </c>
      <c r="C13" s="30">
        <v>153721</v>
      </c>
      <c r="D13" s="31">
        <v>83181</v>
      </c>
      <c r="E13" s="31">
        <v>15</v>
      </c>
      <c r="F13" s="31">
        <v>233</v>
      </c>
    </row>
    <row r="14" spans="1:6" ht="15" customHeight="1" hidden="1">
      <c r="A14" s="35" t="s">
        <v>207</v>
      </c>
      <c r="B14" s="155" t="s">
        <v>217</v>
      </c>
      <c r="C14" s="30">
        <v>151988</v>
      </c>
      <c r="D14" s="31">
        <v>85292</v>
      </c>
      <c r="E14" s="31">
        <v>18</v>
      </c>
      <c r="F14" s="31">
        <v>233</v>
      </c>
    </row>
    <row r="15" spans="1:6" ht="15" customHeight="1" hidden="1">
      <c r="A15" s="35" t="s">
        <v>210</v>
      </c>
      <c r="B15" s="155" t="s">
        <v>217</v>
      </c>
      <c r="C15" s="30">
        <v>156653</v>
      </c>
      <c r="D15" s="30">
        <v>87465</v>
      </c>
      <c r="E15" s="30">
        <v>32</v>
      </c>
      <c r="F15" s="31">
        <v>236</v>
      </c>
    </row>
    <row r="16" spans="1:6" ht="15" customHeight="1" hidden="1">
      <c r="A16" s="35" t="s">
        <v>214</v>
      </c>
      <c r="B16" s="155" t="s">
        <v>217</v>
      </c>
      <c r="C16" s="30">
        <v>157381</v>
      </c>
      <c r="D16" s="30">
        <v>89418</v>
      </c>
      <c r="E16" s="30">
        <v>32</v>
      </c>
      <c r="F16" s="31">
        <v>233</v>
      </c>
    </row>
    <row r="17" spans="1:6" ht="15" customHeight="1" hidden="1">
      <c r="A17" s="35" t="s">
        <v>216</v>
      </c>
      <c r="B17" s="155" t="s">
        <v>217</v>
      </c>
      <c r="C17" s="30">
        <v>157951</v>
      </c>
      <c r="D17" s="30">
        <v>91155</v>
      </c>
      <c r="E17" s="30">
        <v>32</v>
      </c>
      <c r="F17" s="31">
        <v>236</v>
      </c>
    </row>
    <row r="18" spans="1:6" ht="15" customHeight="1" hidden="1">
      <c r="A18" s="35" t="s">
        <v>218</v>
      </c>
      <c r="B18" s="155" t="s">
        <v>217</v>
      </c>
      <c r="C18" s="30">
        <v>158944</v>
      </c>
      <c r="D18" s="30">
        <v>91744</v>
      </c>
      <c r="E18" s="30">
        <v>32</v>
      </c>
      <c r="F18" s="31">
        <v>243</v>
      </c>
    </row>
    <row r="19" spans="1:6" ht="15" customHeight="1">
      <c r="A19" s="35" t="s">
        <v>222</v>
      </c>
      <c r="B19" s="155" t="s">
        <v>217</v>
      </c>
      <c r="C19" s="30">
        <v>158944</v>
      </c>
      <c r="D19" s="30">
        <v>94308</v>
      </c>
      <c r="E19" s="30">
        <v>32</v>
      </c>
      <c r="F19" s="31">
        <v>249</v>
      </c>
    </row>
    <row r="20" spans="1:6" ht="15" customHeight="1">
      <c r="A20" s="35" t="s">
        <v>228</v>
      </c>
      <c r="B20" s="155" t="s">
        <v>217</v>
      </c>
      <c r="C20" s="30">
        <v>158944</v>
      </c>
      <c r="D20" s="30">
        <v>98252</v>
      </c>
      <c r="E20" s="30">
        <v>32</v>
      </c>
      <c r="F20" s="31">
        <v>263</v>
      </c>
    </row>
    <row r="21" spans="1:6" ht="15" customHeight="1">
      <c r="A21" s="35" t="s">
        <v>253</v>
      </c>
      <c r="B21" s="155" t="s">
        <v>217</v>
      </c>
      <c r="C21" s="30">
        <v>140027</v>
      </c>
      <c r="D21" s="30">
        <v>71808</v>
      </c>
      <c r="E21" s="30">
        <v>32</v>
      </c>
      <c r="F21" s="31">
        <v>260</v>
      </c>
    </row>
    <row r="22" spans="1:6" ht="15" customHeight="1">
      <c r="A22" s="35" t="s">
        <v>254</v>
      </c>
      <c r="B22" s="155" t="s">
        <v>217</v>
      </c>
      <c r="C22" s="30">
        <v>140940</v>
      </c>
      <c r="D22" s="30">
        <v>73678</v>
      </c>
      <c r="E22" s="30">
        <v>32</v>
      </c>
      <c r="F22" s="31">
        <v>241</v>
      </c>
    </row>
    <row r="23" spans="1:6" ht="15" customHeight="1">
      <c r="A23" s="35" t="s">
        <v>265</v>
      </c>
      <c r="B23" s="155" t="s">
        <v>217</v>
      </c>
      <c r="C23" s="30">
        <f>C25</f>
        <v>141753</v>
      </c>
      <c r="D23" s="30">
        <f>D25</f>
        <v>76778</v>
      </c>
      <c r="E23" s="30">
        <f>E25</f>
        <v>32</v>
      </c>
      <c r="F23" s="31">
        <f>F25</f>
        <v>251</v>
      </c>
    </row>
    <row r="24" spans="1:6" ht="9" customHeight="1">
      <c r="A24" s="134"/>
      <c r="B24" s="25"/>
      <c r="C24" s="30"/>
      <c r="D24" s="31"/>
      <c r="E24" s="30"/>
      <c r="F24" s="31"/>
    </row>
    <row r="25" spans="1:6" ht="15" customHeight="1">
      <c r="A25" s="52" t="s">
        <v>143</v>
      </c>
      <c r="B25" s="14"/>
      <c r="C25" s="53">
        <f>SUM(C27:C28)</f>
        <v>141753</v>
      </c>
      <c r="D25" s="53">
        <f>SUM(D27:D28)</f>
        <v>76778</v>
      </c>
      <c r="E25" s="53">
        <f>SUM(E27:E28)</f>
        <v>32</v>
      </c>
      <c r="F25" s="31">
        <f>SUM(F27:F28)</f>
        <v>251</v>
      </c>
    </row>
    <row r="26" spans="2:5" ht="9" customHeight="1">
      <c r="B26" s="14"/>
      <c r="C26" s="8"/>
      <c r="D26" s="8"/>
      <c r="E26" s="8"/>
    </row>
    <row r="27" spans="1:6" s="136" customFormat="1" ht="15" customHeight="1">
      <c r="A27" s="58" t="s">
        <v>61</v>
      </c>
      <c r="B27" s="174">
        <v>119.1</v>
      </c>
      <c r="C27" s="120">
        <v>60791</v>
      </c>
      <c r="D27" s="120">
        <v>18541</v>
      </c>
      <c r="E27" s="120">
        <v>0</v>
      </c>
      <c r="F27" s="121">
        <v>109</v>
      </c>
    </row>
    <row r="28" spans="1:6" s="136" customFormat="1" ht="15" customHeight="1">
      <c r="A28" s="59" t="s">
        <v>62</v>
      </c>
      <c r="B28" s="173">
        <v>186.6</v>
      </c>
      <c r="C28" s="112">
        <v>80962</v>
      </c>
      <c r="D28" s="113">
        <v>58237</v>
      </c>
      <c r="E28" s="113">
        <v>32</v>
      </c>
      <c r="F28" s="114">
        <v>142</v>
      </c>
    </row>
    <row r="29" ht="16.5">
      <c r="A29" s="10" t="s">
        <v>259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27" sqref="F27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9.5" customHeight="1">
      <c r="A1" s="33" t="s">
        <v>263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171454</v>
      </c>
      <c r="D4" s="27">
        <v>53265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191022</v>
      </c>
      <c r="D5" s="29">
        <v>53907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199854</v>
      </c>
      <c r="D6" s="29">
        <v>54386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211668</v>
      </c>
      <c r="D7" s="29">
        <v>56478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223501</v>
      </c>
      <c r="D8" s="29">
        <v>58293</v>
      </c>
      <c r="E8" s="28">
        <v>0</v>
      </c>
      <c r="F8" s="29">
        <v>0</v>
      </c>
    </row>
    <row r="9" spans="1:6" ht="14.25" customHeight="1" hidden="1">
      <c r="A9" s="35" t="s">
        <v>123</v>
      </c>
      <c r="B9" s="25" t="s">
        <v>40</v>
      </c>
      <c r="C9" s="30">
        <v>281498</v>
      </c>
      <c r="D9" s="31">
        <v>57088</v>
      </c>
      <c r="E9" s="31">
        <v>146</v>
      </c>
      <c r="F9" s="31">
        <v>876</v>
      </c>
    </row>
    <row r="10" spans="1:6" ht="14.25" customHeight="1" hidden="1">
      <c r="A10" s="35" t="s">
        <v>124</v>
      </c>
      <c r="B10" s="25" t="s">
        <v>40</v>
      </c>
      <c r="C10" s="30">
        <v>278307</v>
      </c>
      <c r="D10" s="31">
        <v>59605</v>
      </c>
      <c r="E10" s="31">
        <v>170</v>
      </c>
      <c r="F10" s="31">
        <v>787</v>
      </c>
    </row>
    <row r="11" spans="1:6" ht="14.25" customHeight="1" hidden="1">
      <c r="A11" s="35" t="s">
        <v>102</v>
      </c>
      <c r="B11" s="25" t="s">
        <v>40</v>
      </c>
      <c r="C11" s="30">
        <v>273426</v>
      </c>
      <c r="D11" s="31">
        <v>56833</v>
      </c>
      <c r="E11" s="31">
        <v>157</v>
      </c>
      <c r="F11" s="31">
        <v>709</v>
      </c>
    </row>
    <row r="12" spans="1:6" ht="14.25" customHeight="1" hidden="1">
      <c r="A12" s="35" t="s">
        <v>205</v>
      </c>
      <c r="B12" s="25" t="s">
        <v>40</v>
      </c>
      <c r="C12" s="30">
        <v>278819</v>
      </c>
      <c r="D12" s="31">
        <v>56833</v>
      </c>
      <c r="E12" s="31">
        <v>165</v>
      </c>
      <c r="F12" s="31">
        <v>719</v>
      </c>
    </row>
    <row r="13" spans="1:6" s="88" customFormat="1" ht="13.5" customHeight="1" hidden="1">
      <c r="A13" s="35" t="s">
        <v>206</v>
      </c>
      <c r="B13" s="155" t="s">
        <v>217</v>
      </c>
      <c r="C13" s="110">
        <v>245168</v>
      </c>
      <c r="D13" s="111">
        <v>58433</v>
      </c>
      <c r="E13" s="111">
        <v>206</v>
      </c>
      <c r="F13" s="111">
        <v>573</v>
      </c>
    </row>
    <row r="14" spans="1:6" s="88" customFormat="1" ht="13.5" customHeight="1" hidden="1">
      <c r="A14" s="35" t="s">
        <v>207</v>
      </c>
      <c r="B14" s="155" t="s">
        <v>217</v>
      </c>
      <c r="C14" s="110">
        <v>250320</v>
      </c>
      <c r="D14" s="111">
        <v>59213</v>
      </c>
      <c r="E14" s="111">
        <v>211</v>
      </c>
      <c r="F14" s="111">
        <v>575</v>
      </c>
    </row>
    <row r="15" spans="1:6" s="88" customFormat="1" ht="13.5" customHeight="1" hidden="1">
      <c r="A15" s="35" t="s">
        <v>210</v>
      </c>
      <c r="B15" s="155" t="s">
        <v>217</v>
      </c>
      <c r="C15" s="110">
        <v>257201</v>
      </c>
      <c r="D15" s="110">
        <v>59670</v>
      </c>
      <c r="E15" s="110">
        <v>226</v>
      </c>
      <c r="F15" s="111">
        <v>575</v>
      </c>
    </row>
    <row r="16" spans="1:6" s="88" customFormat="1" ht="13.5" customHeight="1" hidden="1">
      <c r="A16" s="35" t="s">
        <v>214</v>
      </c>
      <c r="B16" s="155" t="s">
        <v>217</v>
      </c>
      <c r="C16" s="110">
        <v>258819</v>
      </c>
      <c r="D16" s="110">
        <v>60582</v>
      </c>
      <c r="E16" s="110">
        <v>232</v>
      </c>
      <c r="F16" s="111">
        <v>575</v>
      </c>
    </row>
    <row r="17" spans="1:6" s="88" customFormat="1" ht="13.5" customHeight="1" hidden="1">
      <c r="A17" s="35" t="s">
        <v>216</v>
      </c>
      <c r="B17" s="155" t="s">
        <v>217</v>
      </c>
      <c r="C17" s="110">
        <v>261376</v>
      </c>
      <c r="D17" s="110">
        <v>60687</v>
      </c>
      <c r="E17" s="110">
        <v>236</v>
      </c>
      <c r="F17" s="111">
        <v>575</v>
      </c>
    </row>
    <row r="18" spans="1:6" s="88" customFormat="1" ht="13.5" customHeight="1" hidden="1">
      <c r="A18" s="35" t="s">
        <v>218</v>
      </c>
      <c r="B18" s="155" t="s">
        <v>217</v>
      </c>
      <c r="C18" s="110">
        <v>262182</v>
      </c>
      <c r="D18" s="110">
        <v>60687</v>
      </c>
      <c r="E18" s="110">
        <v>236</v>
      </c>
      <c r="F18" s="111">
        <v>575</v>
      </c>
    </row>
    <row r="19" spans="1:6" s="88" customFormat="1" ht="13.5" customHeight="1">
      <c r="A19" s="35" t="s">
        <v>222</v>
      </c>
      <c r="B19" s="155" t="s">
        <v>217</v>
      </c>
      <c r="C19" s="110">
        <v>264160</v>
      </c>
      <c r="D19" s="110">
        <v>60987</v>
      </c>
      <c r="E19" s="110">
        <v>239</v>
      </c>
      <c r="F19" s="111">
        <v>577</v>
      </c>
    </row>
    <row r="20" spans="1:6" s="88" customFormat="1" ht="13.5" customHeight="1">
      <c r="A20" s="35" t="s">
        <v>228</v>
      </c>
      <c r="B20" s="155" t="s">
        <v>217</v>
      </c>
      <c r="C20" s="110">
        <v>269220</v>
      </c>
      <c r="D20" s="110">
        <v>60987</v>
      </c>
      <c r="E20" s="110">
        <v>251</v>
      </c>
      <c r="F20" s="111">
        <v>577</v>
      </c>
    </row>
    <row r="21" spans="1:6" s="88" customFormat="1" ht="13.5" customHeight="1">
      <c r="A21" s="35" t="s">
        <v>253</v>
      </c>
      <c r="B21" s="155" t="s">
        <v>217</v>
      </c>
      <c r="C21" s="110">
        <v>276241</v>
      </c>
      <c r="D21" s="110">
        <v>61939</v>
      </c>
      <c r="E21" s="110">
        <v>258</v>
      </c>
      <c r="F21" s="111">
        <v>584</v>
      </c>
    </row>
    <row r="22" spans="1:6" s="88" customFormat="1" ht="13.5" customHeight="1">
      <c r="A22" s="35" t="s">
        <v>254</v>
      </c>
      <c r="B22" s="155" t="s">
        <v>217</v>
      </c>
      <c r="C22" s="110">
        <v>278643</v>
      </c>
      <c r="D22" s="110">
        <v>63487</v>
      </c>
      <c r="E22" s="110">
        <v>267</v>
      </c>
      <c r="F22" s="111">
        <v>587</v>
      </c>
    </row>
    <row r="23" spans="1:6" s="88" customFormat="1" ht="13.5" customHeight="1">
      <c r="A23" s="35" t="s">
        <v>265</v>
      </c>
      <c r="B23" s="155" t="s">
        <v>217</v>
      </c>
      <c r="C23" s="110">
        <f>C25+C30</f>
        <v>282433</v>
      </c>
      <c r="D23" s="110">
        <f>D25+D30</f>
        <v>66004</v>
      </c>
      <c r="E23" s="110">
        <f>E25+E30</f>
        <v>276</v>
      </c>
      <c r="F23" s="111">
        <f>F25+F30</f>
        <v>589</v>
      </c>
    </row>
    <row r="24" spans="1:6" s="88" customFormat="1" ht="7.5" customHeight="1">
      <c r="A24" s="35"/>
      <c r="B24" s="109"/>
      <c r="C24" s="122"/>
      <c r="D24" s="122"/>
      <c r="E24" s="122"/>
      <c r="F24" s="111"/>
    </row>
    <row r="25" spans="1:6" s="88" customFormat="1" ht="13.5" customHeight="1">
      <c r="A25" s="52" t="s">
        <v>143</v>
      </c>
      <c r="B25" s="92"/>
      <c r="C25" s="122">
        <f>SUM(C27:C28)</f>
        <v>216258</v>
      </c>
      <c r="D25" s="122">
        <f>SUM(D27:D28)</f>
        <v>58841</v>
      </c>
      <c r="E25" s="122">
        <f>SUM(E27:E28)</f>
        <v>206</v>
      </c>
      <c r="F25" s="111">
        <f>SUM(F27:F28)</f>
        <v>586</v>
      </c>
    </row>
    <row r="26" spans="1:6" s="88" customFormat="1" ht="7.5" customHeight="1">
      <c r="A26" s="58"/>
      <c r="B26" s="119"/>
      <c r="C26" s="124"/>
      <c r="D26" s="124"/>
      <c r="E26" s="124"/>
      <c r="F26" s="125"/>
    </row>
    <row r="27" spans="1:6" s="88" customFormat="1" ht="13.5" customHeight="1">
      <c r="A27" s="58" t="s">
        <v>62</v>
      </c>
      <c r="B27" s="161">
        <v>186.6</v>
      </c>
      <c r="C27" s="120">
        <v>55166</v>
      </c>
      <c r="D27" s="120">
        <v>2890</v>
      </c>
      <c r="E27" s="120">
        <v>19</v>
      </c>
      <c r="F27" s="121">
        <v>91</v>
      </c>
    </row>
    <row r="28" spans="1:6" s="88" customFormat="1" ht="13.5" customHeight="1">
      <c r="A28" s="58" t="s">
        <v>39</v>
      </c>
      <c r="B28" s="161">
        <v>82</v>
      </c>
      <c r="C28" s="120">
        <v>161092</v>
      </c>
      <c r="D28" s="120">
        <v>55951</v>
      </c>
      <c r="E28" s="120">
        <v>187</v>
      </c>
      <c r="F28" s="121">
        <v>495</v>
      </c>
    </row>
    <row r="29" spans="1:6" s="88" customFormat="1" ht="7.5" customHeight="1">
      <c r="A29" s="58"/>
      <c r="B29" s="119"/>
      <c r="C29" s="126"/>
      <c r="D29" s="126"/>
      <c r="E29" s="126"/>
      <c r="F29" s="129"/>
    </row>
    <row r="30" spans="1:6" s="88" customFormat="1" ht="13.5" customHeight="1">
      <c r="A30" s="52" t="s">
        <v>146</v>
      </c>
      <c r="B30" s="119"/>
      <c r="C30" s="122">
        <f>SUM(C32)</f>
        <v>66175</v>
      </c>
      <c r="D30" s="122">
        <f>SUM(D32)</f>
        <v>7163</v>
      </c>
      <c r="E30" s="122">
        <f>SUM(E32)</f>
        <v>70</v>
      </c>
      <c r="F30" s="111">
        <f>SUM(F32)</f>
        <v>3</v>
      </c>
    </row>
    <row r="31" spans="1:6" s="88" customFormat="1" ht="7.5" customHeight="1">
      <c r="A31" s="58"/>
      <c r="B31" s="119"/>
      <c r="C31" s="126"/>
      <c r="D31" s="126"/>
      <c r="E31" s="126"/>
      <c r="F31" s="129"/>
    </row>
    <row r="32" spans="1:6" s="88" customFormat="1" ht="13.5" customHeight="1">
      <c r="A32" s="59" t="s">
        <v>63</v>
      </c>
      <c r="B32" s="162">
        <v>50</v>
      </c>
      <c r="C32" s="130">
        <v>66175</v>
      </c>
      <c r="D32" s="130">
        <v>7163</v>
      </c>
      <c r="E32" s="130">
        <v>70</v>
      </c>
      <c r="F32" s="131">
        <v>3</v>
      </c>
    </row>
    <row r="33" ht="15" customHeight="1">
      <c r="A33" s="202" t="s">
        <v>269</v>
      </c>
    </row>
  </sheetData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0.5" customHeight="1">
      <c r="A1" s="33" t="s">
        <v>247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160613</v>
      </c>
      <c r="D4" s="27">
        <v>51108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170286</v>
      </c>
      <c r="D5" s="29">
        <v>56404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181896</v>
      </c>
      <c r="D6" s="29">
        <v>59469</v>
      </c>
      <c r="E6" s="28">
        <v>0</v>
      </c>
      <c r="F6" s="29">
        <v>0</v>
      </c>
    </row>
    <row r="7" spans="1:6" ht="15.75" customHeight="1" hidden="1">
      <c r="A7" s="35" t="s">
        <v>141</v>
      </c>
      <c r="B7" s="25" t="s">
        <v>40</v>
      </c>
      <c r="C7" s="28">
        <v>190880</v>
      </c>
      <c r="D7" s="29">
        <v>62460</v>
      </c>
      <c r="E7" s="28">
        <v>0</v>
      </c>
      <c r="F7" s="29">
        <v>0</v>
      </c>
    </row>
    <row r="8" spans="1:6" ht="15.75" customHeight="1" hidden="1">
      <c r="A8" s="35" t="s">
        <v>122</v>
      </c>
      <c r="B8" s="25" t="s">
        <v>40</v>
      </c>
      <c r="C8" s="28">
        <v>194487</v>
      </c>
      <c r="D8" s="29">
        <v>65656</v>
      </c>
      <c r="E8" s="28">
        <v>0</v>
      </c>
      <c r="F8" s="29">
        <v>0</v>
      </c>
    </row>
    <row r="9" spans="1:6" ht="15.75" customHeight="1" hidden="1">
      <c r="A9" s="35" t="s">
        <v>123</v>
      </c>
      <c r="B9" s="25" t="s">
        <v>40</v>
      </c>
      <c r="C9" s="30">
        <v>149175</v>
      </c>
      <c r="D9" s="31">
        <v>27772</v>
      </c>
      <c r="E9" s="31">
        <v>156</v>
      </c>
      <c r="F9" s="31">
        <v>1093</v>
      </c>
    </row>
    <row r="10" spans="1:6" ht="15.75" customHeight="1" hidden="1">
      <c r="A10" s="35" t="s">
        <v>124</v>
      </c>
      <c r="B10" s="25" t="s">
        <v>40</v>
      </c>
      <c r="C10" s="30">
        <v>141074</v>
      </c>
      <c r="D10" s="31">
        <v>30334</v>
      </c>
      <c r="E10" s="31">
        <v>151</v>
      </c>
      <c r="F10" s="31">
        <v>1226</v>
      </c>
    </row>
    <row r="11" spans="1:6" ht="15.75" customHeight="1" hidden="1">
      <c r="A11" s="35" t="s">
        <v>102</v>
      </c>
      <c r="B11" s="25" t="s">
        <v>40</v>
      </c>
      <c r="C11" s="30">
        <v>166643</v>
      </c>
      <c r="D11" s="31">
        <v>37045</v>
      </c>
      <c r="E11" s="31">
        <v>181</v>
      </c>
      <c r="F11" s="31">
        <v>612</v>
      </c>
    </row>
    <row r="12" spans="1:6" ht="13.5" customHeight="1" hidden="1">
      <c r="A12" s="35" t="s">
        <v>205</v>
      </c>
      <c r="B12" s="25" t="s">
        <v>40</v>
      </c>
      <c r="C12" s="30">
        <v>176932</v>
      </c>
      <c r="D12" s="31">
        <v>37435</v>
      </c>
      <c r="E12" s="31">
        <v>189</v>
      </c>
      <c r="F12" s="31">
        <v>626</v>
      </c>
    </row>
    <row r="13" spans="1:6" ht="14.25" customHeight="1" hidden="1">
      <c r="A13" s="35" t="s">
        <v>206</v>
      </c>
      <c r="B13" s="155" t="s">
        <v>217</v>
      </c>
      <c r="C13" s="30">
        <v>187099</v>
      </c>
      <c r="D13" s="31">
        <v>38545</v>
      </c>
      <c r="E13" s="31">
        <v>200</v>
      </c>
      <c r="F13" s="31">
        <v>633</v>
      </c>
    </row>
    <row r="14" spans="1:6" ht="14.25" customHeight="1" hidden="1">
      <c r="A14" s="35" t="s">
        <v>207</v>
      </c>
      <c r="B14" s="155" t="s">
        <v>217</v>
      </c>
      <c r="C14" s="30">
        <v>187872</v>
      </c>
      <c r="D14" s="31">
        <v>38655</v>
      </c>
      <c r="E14" s="31">
        <v>201</v>
      </c>
      <c r="F14" s="31">
        <v>634</v>
      </c>
    </row>
    <row r="15" spans="1:6" ht="14.25" customHeight="1" hidden="1">
      <c r="A15" s="35" t="s">
        <v>210</v>
      </c>
      <c r="B15" s="155" t="s">
        <v>217</v>
      </c>
      <c r="C15" s="30">
        <v>194760</v>
      </c>
      <c r="D15" s="30">
        <v>38975</v>
      </c>
      <c r="E15" s="30">
        <v>213</v>
      </c>
      <c r="F15" s="31">
        <v>634</v>
      </c>
    </row>
    <row r="16" spans="1:6" ht="14.25" customHeight="1" hidden="1">
      <c r="A16" s="35" t="s">
        <v>214</v>
      </c>
      <c r="B16" s="155" t="s">
        <v>217</v>
      </c>
      <c r="C16" s="30">
        <v>195696</v>
      </c>
      <c r="D16" s="31">
        <v>38975</v>
      </c>
      <c r="E16" s="30">
        <v>213</v>
      </c>
      <c r="F16" s="31">
        <v>634</v>
      </c>
    </row>
    <row r="17" spans="1:6" ht="14.25" customHeight="1" hidden="1">
      <c r="A17" s="35" t="s">
        <v>216</v>
      </c>
      <c r="B17" s="155" t="s">
        <v>217</v>
      </c>
      <c r="C17" s="30">
        <v>196595</v>
      </c>
      <c r="D17" s="31">
        <v>38975</v>
      </c>
      <c r="E17" s="30">
        <v>215</v>
      </c>
      <c r="F17" s="31">
        <v>634</v>
      </c>
    </row>
    <row r="18" spans="1:6" ht="14.25" customHeight="1" hidden="1">
      <c r="A18" s="35" t="s">
        <v>218</v>
      </c>
      <c r="B18" s="155" t="s">
        <v>217</v>
      </c>
      <c r="C18" s="30">
        <v>197345</v>
      </c>
      <c r="D18" s="31">
        <v>39525</v>
      </c>
      <c r="E18" s="30">
        <v>217</v>
      </c>
      <c r="F18" s="31">
        <v>634</v>
      </c>
    </row>
    <row r="19" spans="1:6" ht="14.25" customHeight="1">
      <c r="A19" s="35" t="s">
        <v>222</v>
      </c>
      <c r="B19" s="155" t="s">
        <v>217</v>
      </c>
      <c r="C19" s="30">
        <v>197345</v>
      </c>
      <c r="D19" s="30">
        <v>39772</v>
      </c>
      <c r="E19" s="30">
        <v>217</v>
      </c>
      <c r="F19" s="31">
        <v>634</v>
      </c>
    </row>
    <row r="20" spans="1:6" ht="14.25" customHeight="1">
      <c r="A20" s="35" t="s">
        <v>228</v>
      </c>
      <c r="B20" s="155" t="s">
        <v>217</v>
      </c>
      <c r="C20" s="30">
        <v>198745</v>
      </c>
      <c r="D20" s="30">
        <v>39772</v>
      </c>
      <c r="E20" s="30">
        <v>217</v>
      </c>
      <c r="F20" s="31">
        <v>634</v>
      </c>
    </row>
    <row r="21" spans="1:6" ht="14.25" customHeight="1">
      <c r="A21" s="35" t="s">
        <v>253</v>
      </c>
      <c r="B21" s="155" t="s">
        <v>217</v>
      </c>
      <c r="C21" s="30">
        <v>200061</v>
      </c>
      <c r="D21" s="30">
        <v>40284</v>
      </c>
      <c r="E21" s="30">
        <v>218</v>
      </c>
      <c r="F21" s="31">
        <v>634</v>
      </c>
    </row>
    <row r="22" spans="1:6" ht="14.25" customHeight="1">
      <c r="A22" s="35" t="s">
        <v>254</v>
      </c>
      <c r="B22" s="155" t="s">
        <v>217</v>
      </c>
      <c r="C22" s="30">
        <v>200825</v>
      </c>
      <c r="D22" s="30">
        <v>40284</v>
      </c>
      <c r="E22" s="30">
        <v>219</v>
      </c>
      <c r="F22" s="31">
        <v>634</v>
      </c>
    </row>
    <row r="23" spans="1:6" ht="14.25" customHeight="1">
      <c r="A23" s="35" t="s">
        <v>265</v>
      </c>
      <c r="B23" s="155" t="s">
        <v>217</v>
      </c>
      <c r="C23" s="30">
        <f>C25</f>
        <v>204616</v>
      </c>
      <c r="D23" s="30">
        <f>D25</f>
        <v>40284</v>
      </c>
      <c r="E23" s="30">
        <f>E25</f>
        <v>224</v>
      </c>
      <c r="F23" s="31">
        <f>F25</f>
        <v>634</v>
      </c>
    </row>
    <row r="24" spans="1:6" ht="6" customHeight="1">
      <c r="A24" s="35"/>
      <c r="B24" s="25"/>
      <c r="C24" s="53"/>
      <c r="D24" s="53"/>
      <c r="E24" s="53"/>
      <c r="F24" s="31"/>
    </row>
    <row r="25" spans="1:6" ht="14.25" customHeight="1">
      <c r="A25" s="52" t="s">
        <v>143</v>
      </c>
      <c r="B25" s="14"/>
      <c r="C25" s="53">
        <f>SUM(C27:C30)</f>
        <v>204616</v>
      </c>
      <c r="D25" s="53">
        <f>SUM(D27:D30)</f>
        <v>40284</v>
      </c>
      <c r="E25" s="53">
        <f>SUM(E27:E30)</f>
        <v>224</v>
      </c>
      <c r="F25" s="31">
        <f>SUM(F27:F30)</f>
        <v>634</v>
      </c>
    </row>
    <row r="26" spans="1:5" ht="6" customHeight="1">
      <c r="A26" s="57"/>
      <c r="B26" s="14"/>
      <c r="C26" s="8"/>
      <c r="D26" s="14"/>
      <c r="E26" s="8"/>
    </row>
    <row r="27" spans="1:6" ht="14.25" customHeight="1">
      <c r="A27" s="58" t="s">
        <v>62</v>
      </c>
      <c r="B27" s="161">
        <v>186.6</v>
      </c>
      <c r="C27" s="120">
        <v>0</v>
      </c>
      <c r="D27" s="120">
        <v>550</v>
      </c>
      <c r="E27" s="120">
        <v>0</v>
      </c>
      <c r="F27" s="146">
        <v>0</v>
      </c>
    </row>
    <row r="28" spans="1:6" s="88" customFormat="1" ht="14.25" customHeight="1">
      <c r="A28" s="58" t="s">
        <v>170</v>
      </c>
      <c r="B28" s="161">
        <v>82</v>
      </c>
      <c r="C28" s="120">
        <v>68687</v>
      </c>
      <c r="D28" s="120">
        <v>10031</v>
      </c>
      <c r="E28" s="120">
        <v>51</v>
      </c>
      <c r="F28" s="121">
        <v>91</v>
      </c>
    </row>
    <row r="29" spans="1:6" s="88" customFormat="1" ht="14.25" customHeight="1">
      <c r="A29" s="58" t="s">
        <v>64</v>
      </c>
      <c r="B29" s="161">
        <v>75.9</v>
      </c>
      <c r="C29" s="120">
        <v>58074</v>
      </c>
      <c r="D29" s="120">
        <v>10815</v>
      </c>
      <c r="E29" s="120">
        <v>96</v>
      </c>
      <c r="F29" s="121">
        <v>251</v>
      </c>
    </row>
    <row r="30" spans="1:6" s="88" customFormat="1" ht="14.25" customHeight="1">
      <c r="A30" s="59" t="s">
        <v>144</v>
      </c>
      <c r="B30" s="162">
        <v>80.9</v>
      </c>
      <c r="C30" s="112">
        <v>77855</v>
      </c>
      <c r="D30" s="113">
        <v>18888</v>
      </c>
      <c r="E30" s="113">
        <v>77</v>
      </c>
      <c r="F30" s="114">
        <v>292</v>
      </c>
    </row>
    <row r="31" ht="15" customHeight="1">
      <c r="A31" s="202" t="s">
        <v>262</v>
      </c>
    </row>
    <row r="32" ht="16.5">
      <c r="A32" s="10" t="s">
        <v>258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273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135074</v>
      </c>
      <c r="D4" s="27">
        <v>43993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135843</v>
      </c>
      <c r="D5" s="29">
        <v>46109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137043</v>
      </c>
      <c r="D6" s="29">
        <v>47532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137183</v>
      </c>
      <c r="D7" s="29">
        <v>49212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137511</v>
      </c>
      <c r="D8" s="29">
        <v>50420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117258</v>
      </c>
      <c r="D9" s="31">
        <v>44360</v>
      </c>
      <c r="E9" s="31">
        <v>4</v>
      </c>
      <c r="F9" s="31">
        <v>840</v>
      </c>
    </row>
    <row r="10" spans="1:6" ht="16.5" customHeight="1" hidden="1">
      <c r="A10" s="35" t="s">
        <v>124</v>
      </c>
      <c r="B10" s="25" t="s">
        <v>40</v>
      </c>
      <c r="C10" s="30">
        <v>103284</v>
      </c>
      <c r="D10" s="31">
        <v>37650</v>
      </c>
      <c r="E10" s="31">
        <v>3</v>
      </c>
      <c r="F10" s="31">
        <v>869</v>
      </c>
    </row>
    <row r="11" spans="1:6" ht="16.5" customHeight="1" hidden="1">
      <c r="A11" s="35" t="s">
        <v>102</v>
      </c>
      <c r="B11" s="25" t="s">
        <v>40</v>
      </c>
      <c r="C11" s="30">
        <v>146615</v>
      </c>
      <c r="D11" s="31">
        <v>55430</v>
      </c>
      <c r="E11" s="31">
        <v>5</v>
      </c>
      <c r="F11" s="31">
        <v>1176</v>
      </c>
    </row>
    <row r="12" spans="1:6" ht="16.5" customHeight="1" hidden="1">
      <c r="A12" s="35" t="s">
        <v>205</v>
      </c>
      <c r="B12" s="25" t="s">
        <v>40</v>
      </c>
      <c r="C12" s="30">
        <v>148716</v>
      </c>
      <c r="D12" s="31">
        <v>60103</v>
      </c>
      <c r="E12" s="31">
        <v>5</v>
      </c>
      <c r="F12" s="31">
        <v>1176</v>
      </c>
    </row>
    <row r="13" spans="1:6" s="88" customFormat="1" ht="14.25" customHeight="1" hidden="1">
      <c r="A13" s="35" t="s">
        <v>206</v>
      </c>
      <c r="B13" s="155" t="s">
        <v>217</v>
      </c>
      <c r="C13" s="110">
        <v>154820</v>
      </c>
      <c r="D13" s="111">
        <v>64574</v>
      </c>
      <c r="E13" s="111">
        <v>5</v>
      </c>
      <c r="F13" s="111">
        <v>1182</v>
      </c>
    </row>
    <row r="14" spans="1:6" s="88" customFormat="1" ht="14.25" customHeight="1" hidden="1">
      <c r="A14" s="35" t="s">
        <v>207</v>
      </c>
      <c r="B14" s="155" t="s">
        <v>217</v>
      </c>
      <c r="C14" s="110">
        <v>156350</v>
      </c>
      <c r="D14" s="111">
        <v>66060</v>
      </c>
      <c r="E14" s="111">
        <v>5</v>
      </c>
      <c r="F14" s="111">
        <v>1182</v>
      </c>
    </row>
    <row r="15" spans="1:6" s="88" customFormat="1" ht="14.25" customHeight="1" hidden="1">
      <c r="A15" s="35" t="s">
        <v>210</v>
      </c>
      <c r="B15" s="155" t="s">
        <v>217</v>
      </c>
      <c r="C15" s="110">
        <v>156350</v>
      </c>
      <c r="D15" s="110">
        <v>67720</v>
      </c>
      <c r="E15" s="110">
        <v>5</v>
      </c>
      <c r="F15" s="111">
        <v>1182</v>
      </c>
    </row>
    <row r="16" spans="1:6" s="88" customFormat="1" ht="14.25" customHeight="1" hidden="1">
      <c r="A16" s="35" t="s">
        <v>214</v>
      </c>
      <c r="B16" s="155" t="s">
        <v>217</v>
      </c>
      <c r="C16" s="110">
        <v>158502</v>
      </c>
      <c r="D16" s="111">
        <v>69548</v>
      </c>
      <c r="E16" s="110">
        <v>5</v>
      </c>
      <c r="F16" s="111">
        <v>1182</v>
      </c>
    </row>
    <row r="17" spans="1:6" s="88" customFormat="1" ht="14.25" customHeight="1" hidden="1">
      <c r="A17" s="35" t="s">
        <v>216</v>
      </c>
      <c r="B17" s="155" t="s">
        <v>217</v>
      </c>
      <c r="C17" s="110">
        <v>159868</v>
      </c>
      <c r="D17" s="111">
        <v>73577</v>
      </c>
      <c r="E17" s="110">
        <v>5</v>
      </c>
      <c r="F17" s="111">
        <v>1182</v>
      </c>
    </row>
    <row r="18" spans="1:6" s="88" customFormat="1" ht="14.25" customHeight="1" hidden="1">
      <c r="A18" s="35" t="s">
        <v>218</v>
      </c>
      <c r="B18" s="155" t="s">
        <v>217</v>
      </c>
      <c r="C18" s="110">
        <v>169315</v>
      </c>
      <c r="D18" s="111">
        <v>75286</v>
      </c>
      <c r="E18" s="110">
        <v>5</v>
      </c>
      <c r="F18" s="111">
        <v>1182</v>
      </c>
    </row>
    <row r="19" spans="1:6" s="88" customFormat="1" ht="15" customHeight="1">
      <c r="A19" s="35" t="s">
        <v>222</v>
      </c>
      <c r="B19" s="155" t="s">
        <v>217</v>
      </c>
      <c r="C19" s="110">
        <v>170276</v>
      </c>
      <c r="D19" s="110">
        <v>80340</v>
      </c>
      <c r="E19" s="110">
        <v>5</v>
      </c>
      <c r="F19" s="111">
        <v>1182</v>
      </c>
    </row>
    <row r="20" spans="1:6" s="88" customFormat="1" ht="15" customHeight="1">
      <c r="A20" s="35" t="s">
        <v>228</v>
      </c>
      <c r="B20" s="155" t="s">
        <v>217</v>
      </c>
      <c r="C20" s="110">
        <v>172341</v>
      </c>
      <c r="D20" s="110">
        <v>83382</v>
      </c>
      <c r="E20" s="110">
        <v>5</v>
      </c>
      <c r="F20" s="111">
        <v>1182</v>
      </c>
    </row>
    <row r="21" spans="1:6" s="88" customFormat="1" ht="15" customHeight="1">
      <c r="A21" s="35" t="s">
        <v>253</v>
      </c>
      <c r="B21" s="155" t="s">
        <v>217</v>
      </c>
      <c r="C21" s="110">
        <v>172584</v>
      </c>
      <c r="D21" s="110">
        <v>83637</v>
      </c>
      <c r="E21" s="110">
        <v>5</v>
      </c>
      <c r="F21" s="111">
        <v>1183</v>
      </c>
    </row>
    <row r="22" spans="1:6" s="88" customFormat="1" ht="15" customHeight="1">
      <c r="A22" s="35" t="s">
        <v>254</v>
      </c>
      <c r="B22" s="155" t="s">
        <v>217</v>
      </c>
      <c r="C22" s="110">
        <v>123572</v>
      </c>
      <c r="D22" s="110">
        <v>89944</v>
      </c>
      <c r="E22" s="110">
        <v>5</v>
      </c>
      <c r="F22" s="111">
        <v>755</v>
      </c>
    </row>
    <row r="23" spans="1:6" s="88" customFormat="1" ht="15" customHeight="1">
      <c r="A23" s="35" t="s">
        <v>265</v>
      </c>
      <c r="B23" s="155" t="s">
        <v>217</v>
      </c>
      <c r="C23" s="110">
        <f>C25+C31</f>
        <v>126476</v>
      </c>
      <c r="D23" s="110">
        <f>D25+D31</f>
        <v>101355</v>
      </c>
      <c r="E23" s="110">
        <f>E25+E31</f>
        <v>4</v>
      </c>
      <c r="F23" s="111">
        <f>F25+F31</f>
        <v>755</v>
      </c>
    </row>
    <row r="24" spans="1:6" s="88" customFormat="1" ht="15" customHeight="1">
      <c r="A24" s="35"/>
      <c r="B24" s="109"/>
      <c r="C24" s="122"/>
      <c r="D24" s="122"/>
      <c r="E24" s="122"/>
      <c r="F24" s="111"/>
    </row>
    <row r="25" spans="1:6" s="88" customFormat="1" ht="15" customHeight="1">
      <c r="A25" s="52" t="s">
        <v>143</v>
      </c>
      <c r="B25" s="92"/>
      <c r="C25" s="122">
        <f>SUM(C27:C29)</f>
        <v>111585</v>
      </c>
      <c r="D25" s="122">
        <f>SUM(D27:D29)</f>
        <v>93118</v>
      </c>
      <c r="E25" s="122">
        <f>SUM(E27:E29)</f>
        <v>3</v>
      </c>
      <c r="F25" s="111">
        <f>SUM(F27:F29)</f>
        <v>735</v>
      </c>
    </row>
    <row r="26" spans="1:6" s="88" customFormat="1" ht="15" customHeight="1">
      <c r="A26" s="58"/>
      <c r="B26" s="119"/>
      <c r="C26" s="124"/>
      <c r="D26" s="124"/>
      <c r="E26" s="124"/>
      <c r="F26" s="125"/>
    </row>
    <row r="27" spans="1:6" s="88" customFormat="1" ht="15" customHeight="1">
      <c r="A27" s="62" t="s">
        <v>70</v>
      </c>
      <c r="B27" s="161">
        <v>171</v>
      </c>
      <c r="C27" s="120">
        <v>80435</v>
      </c>
      <c r="D27" s="120">
        <v>30294</v>
      </c>
      <c r="E27" s="120">
        <v>3</v>
      </c>
      <c r="F27" s="121">
        <v>676</v>
      </c>
    </row>
    <row r="28" spans="1:6" s="88" customFormat="1" ht="15" customHeight="1">
      <c r="A28" s="62" t="s">
        <v>72</v>
      </c>
      <c r="B28" s="161">
        <v>44</v>
      </c>
      <c r="C28" s="120">
        <v>23562</v>
      </c>
      <c r="D28" s="120">
        <v>52656</v>
      </c>
      <c r="E28" s="120">
        <v>0</v>
      </c>
      <c r="F28" s="121">
        <v>55</v>
      </c>
    </row>
    <row r="29" spans="1:6" s="88" customFormat="1" ht="15" customHeight="1">
      <c r="A29" s="62" t="s">
        <v>75</v>
      </c>
      <c r="B29" s="161">
        <v>31.9</v>
      </c>
      <c r="C29" s="120">
        <f>5523+2065</f>
        <v>7588</v>
      </c>
      <c r="D29" s="120">
        <v>10168</v>
      </c>
      <c r="E29" s="120">
        <v>0</v>
      </c>
      <c r="F29" s="121">
        <v>4</v>
      </c>
    </row>
    <row r="30" spans="1:6" ht="15" customHeight="1">
      <c r="A30" s="37"/>
      <c r="B30" s="32"/>
      <c r="C30" s="44"/>
      <c r="D30" s="44"/>
      <c r="E30" s="15"/>
      <c r="F30" s="46"/>
    </row>
    <row r="31" spans="1:6" s="88" customFormat="1" ht="15" customHeight="1">
      <c r="A31" s="52" t="s">
        <v>146</v>
      </c>
      <c r="B31" s="119"/>
      <c r="C31" s="122">
        <f>SUM(C33:C50)</f>
        <v>14891</v>
      </c>
      <c r="D31" s="122">
        <f>SUM(D33:D50)</f>
        <v>8237</v>
      </c>
      <c r="E31" s="122">
        <f>SUM(E33:E50)</f>
        <v>1</v>
      </c>
      <c r="F31" s="111">
        <f>SUM(F33:F50)</f>
        <v>20</v>
      </c>
    </row>
    <row r="32" spans="1:6" ht="15" customHeight="1">
      <c r="A32" s="37"/>
      <c r="B32" s="32"/>
      <c r="C32" s="44"/>
      <c r="D32" s="44"/>
      <c r="E32" s="15"/>
      <c r="F32" s="46"/>
    </row>
    <row r="33" spans="1:6" s="88" customFormat="1" ht="15" customHeight="1">
      <c r="A33" s="58" t="s">
        <v>73</v>
      </c>
      <c r="B33" s="182">
        <v>41.3</v>
      </c>
      <c r="C33" s="126">
        <v>1268</v>
      </c>
      <c r="D33" s="126">
        <v>116</v>
      </c>
      <c r="E33" s="126">
        <v>1</v>
      </c>
      <c r="F33" s="129">
        <v>0</v>
      </c>
    </row>
    <row r="34" spans="1:6" s="88" customFormat="1" ht="15" customHeight="1">
      <c r="A34" s="58" t="s">
        <v>74</v>
      </c>
      <c r="B34" s="182">
        <v>22.33</v>
      </c>
      <c r="C34" s="126">
        <v>4015</v>
      </c>
      <c r="D34" s="126">
        <v>904</v>
      </c>
      <c r="E34" s="126">
        <v>0</v>
      </c>
      <c r="F34" s="129">
        <v>4</v>
      </c>
    </row>
    <row r="35" spans="1:6" ht="36" customHeight="1" hidden="1">
      <c r="A35" s="33" t="s">
        <v>242</v>
      </c>
      <c r="B35" s="199"/>
      <c r="C35" s="41"/>
      <c r="D35" s="41"/>
      <c r="E35" s="41"/>
      <c r="F35" s="41"/>
    </row>
    <row r="36" spans="1:6" ht="16.5" customHeight="1" hidden="1">
      <c r="A36" s="116" t="s">
        <v>27</v>
      </c>
      <c r="B36" s="200" t="s">
        <v>103</v>
      </c>
      <c r="C36" s="117" t="s">
        <v>1</v>
      </c>
      <c r="D36" s="118" t="s">
        <v>133</v>
      </c>
      <c r="E36" s="118" t="s">
        <v>134</v>
      </c>
      <c r="F36" s="118" t="s">
        <v>135</v>
      </c>
    </row>
    <row r="37" spans="1:6" ht="16.5" hidden="1">
      <c r="A37" s="116" t="s">
        <v>104</v>
      </c>
      <c r="B37" s="117" t="s">
        <v>28</v>
      </c>
      <c r="C37" s="117" t="s">
        <v>4</v>
      </c>
      <c r="D37" s="118" t="s">
        <v>4</v>
      </c>
      <c r="E37" s="117" t="s">
        <v>136</v>
      </c>
      <c r="F37" s="118" t="s">
        <v>137</v>
      </c>
    </row>
    <row r="38" spans="1:6" s="88" customFormat="1" ht="15" customHeight="1">
      <c r="A38" s="58" t="s">
        <v>163</v>
      </c>
      <c r="B38" s="161">
        <v>25.67</v>
      </c>
      <c r="C38" s="126">
        <v>3592</v>
      </c>
      <c r="D38" s="126">
        <v>1657</v>
      </c>
      <c r="E38" s="126">
        <v>0</v>
      </c>
      <c r="F38" s="129">
        <v>9</v>
      </c>
    </row>
    <row r="39" spans="1:6" s="88" customFormat="1" ht="15" customHeight="1">
      <c r="A39" s="58" t="s">
        <v>164</v>
      </c>
      <c r="B39" s="161">
        <v>20.38</v>
      </c>
      <c r="C39" s="126">
        <v>1077</v>
      </c>
      <c r="D39" s="126">
        <v>1674</v>
      </c>
      <c r="E39" s="126">
        <v>0</v>
      </c>
      <c r="F39" s="129">
        <v>5</v>
      </c>
    </row>
    <row r="40" spans="1:6" ht="27.75" hidden="1">
      <c r="A40" s="33" t="s">
        <v>213</v>
      </c>
      <c r="B40" s="178"/>
      <c r="C40" s="3"/>
      <c r="D40" s="4"/>
      <c r="E40" s="18"/>
      <c r="F40" s="19"/>
    </row>
    <row r="41" spans="1:6" ht="16.5" hidden="1">
      <c r="A41" s="34" t="s">
        <v>27</v>
      </c>
      <c r="B41" s="179" t="s">
        <v>103</v>
      </c>
      <c r="C41" s="21" t="s">
        <v>1</v>
      </c>
      <c r="D41" s="22" t="s">
        <v>133</v>
      </c>
      <c r="E41" s="22" t="s">
        <v>134</v>
      </c>
      <c r="F41" s="22" t="s">
        <v>135</v>
      </c>
    </row>
    <row r="42" spans="1:6" ht="16.5" hidden="1">
      <c r="A42" s="1" t="s">
        <v>104</v>
      </c>
      <c r="B42" s="180" t="s">
        <v>28</v>
      </c>
      <c r="C42" s="13" t="s">
        <v>4</v>
      </c>
      <c r="D42" s="24" t="s">
        <v>4</v>
      </c>
      <c r="E42" s="13" t="s">
        <v>136</v>
      </c>
      <c r="F42" s="24" t="s">
        <v>137</v>
      </c>
    </row>
    <row r="43" spans="1:6" s="88" customFormat="1" ht="15" customHeight="1">
      <c r="A43" s="58" t="s">
        <v>76</v>
      </c>
      <c r="B43" s="161">
        <v>20.7</v>
      </c>
      <c r="C43" s="126">
        <v>2059</v>
      </c>
      <c r="D43" s="126">
        <v>1207</v>
      </c>
      <c r="E43" s="126">
        <v>0</v>
      </c>
      <c r="F43" s="129">
        <v>1</v>
      </c>
    </row>
    <row r="44" spans="1:6" s="88" customFormat="1" ht="15" customHeight="1">
      <c r="A44" s="58" t="s">
        <v>77</v>
      </c>
      <c r="B44" s="161">
        <v>32</v>
      </c>
      <c r="C44" s="126">
        <v>2880</v>
      </c>
      <c r="D44" s="126">
        <v>2399</v>
      </c>
      <c r="E44" s="126">
        <v>0</v>
      </c>
      <c r="F44" s="129">
        <v>1</v>
      </c>
    </row>
    <row r="45" spans="1:6" s="88" customFormat="1" ht="13.5" customHeight="1" hidden="1">
      <c r="A45" s="58" t="s">
        <v>165</v>
      </c>
      <c r="B45" s="164">
        <v>4</v>
      </c>
      <c r="C45" s="132">
        <v>0</v>
      </c>
      <c r="D45" s="132">
        <v>0</v>
      </c>
      <c r="E45" s="126">
        <v>0</v>
      </c>
      <c r="F45" s="129">
        <v>0</v>
      </c>
    </row>
    <row r="46" spans="1:6" s="88" customFormat="1" ht="13.5" customHeight="1" hidden="1">
      <c r="A46" s="58" t="s">
        <v>166</v>
      </c>
      <c r="B46" s="164">
        <v>4</v>
      </c>
      <c r="C46" s="132">
        <v>0</v>
      </c>
      <c r="D46" s="132">
        <v>0</v>
      </c>
      <c r="E46" s="126">
        <v>0</v>
      </c>
      <c r="F46" s="129">
        <v>0</v>
      </c>
    </row>
    <row r="47" spans="1:6" s="88" customFormat="1" ht="13.5" customHeight="1" hidden="1">
      <c r="A47" s="58" t="s">
        <v>167</v>
      </c>
      <c r="B47" s="164">
        <v>4</v>
      </c>
      <c r="C47" s="132">
        <v>0</v>
      </c>
      <c r="D47" s="132">
        <v>0</v>
      </c>
      <c r="E47" s="126">
        <v>0</v>
      </c>
      <c r="F47" s="129">
        <v>0</v>
      </c>
    </row>
    <row r="48" spans="1:6" s="88" customFormat="1" ht="15" customHeight="1">
      <c r="A48" s="59" t="s">
        <v>132</v>
      </c>
      <c r="B48" s="165">
        <v>6</v>
      </c>
      <c r="C48" s="133">
        <v>0</v>
      </c>
      <c r="D48" s="133">
        <v>280</v>
      </c>
      <c r="E48" s="130">
        <v>0</v>
      </c>
      <c r="F48" s="131">
        <v>0</v>
      </c>
    </row>
    <row r="49" spans="1:6" s="88" customFormat="1" ht="13.5" customHeight="1" hidden="1">
      <c r="A49" s="58" t="s">
        <v>168</v>
      </c>
      <c r="B49" s="164">
        <v>4</v>
      </c>
      <c r="C49" s="132">
        <v>0</v>
      </c>
      <c r="D49" s="132">
        <v>0</v>
      </c>
      <c r="E49" s="126">
        <v>0</v>
      </c>
      <c r="F49" s="129">
        <v>0</v>
      </c>
    </row>
    <row r="50" spans="1:6" s="88" customFormat="1" ht="13.5" customHeight="1" hidden="1">
      <c r="A50" s="59" t="s">
        <v>169</v>
      </c>
      <c r="B50" s="165">
        <v>2</v>
      </c>
      <c r="C50" s="133">
        <v>0</v>
      </c>
      <c r="D50" s="133">
        <v>0</v>
      </c>
      <c r="E50" s="130">
        <v>0</v>
      </c>
      <c r="F50" s="131">
        <v>0</v>
      </c>
    </row>
    <row r="51" spans="1:2" ht="16.5" customHeight="1">
      <c r="A51" s="202" t="s">
        <v>270</v>
      </c>
      <c r="B51" s="181"/>
    </row>
  </sheetData>
  <printOptions horizontalCentered="1"/>
  <pageMargins left="0.7874015748031497" right="0.7874015748031497" top="0.984251968503937" bottom="0.5905511811023623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34.5" customHeight="1">
      <c r="A1" s="33" t="s">
        <v>243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114735</v>
      </c>
      <c r="D4" s="27">
        <v>26415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119418</v>
      </c>
      <c r="D5" s="29">
        <v>26984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122316</v>
      </c>
      <c r="D6" s="29">
        <v>27222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126165</v>
      </c>
      <c r="D7" s="29">
        <v>29590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129020</v>
      </c>
      <c r="D8" s="29">
        <v>30357</v>
      </c>
      <c r="E8" s="28">
        <v>0</v>
      </c>
      <c r="F8" s="29">
        <v>0</v>
      </c>
    </row>
    <row r="9" spans="1:6" ht="15" customHeight="1" hidden="1">
      <c r="A9" s="35" t="s">
        <v>123</v>
      </c>
      <c r="B9" s="25" t="s">
        <v>40</v>
      </c>
      <c r="C9" s="30">
        <v>131920</v>
      </c>
      <c r="D9" s="31">
        <v>31104</v>
      </c>
      <c r="E9" s="31">
        <v>23</v>
      </c>
      <c r="F9" s="31">
        <v>772</v>
      </c>
    </row>
    <row r="10" spans="1:6" ht="15" customHeight="1" hidden="1">
      <c r="A10" s="35" t="s">
        <v>124</v>
      </c>
      <c r="B10" s="25" t="s">
        <v>40</v>
      </c>
      <c r="C10" s="30">
        <v>129083</v>
      </c>
      <c r="D10" s="31">
        <v>30713</v>
      </c>
      <c r="E10" s="31">
        <v>0</v>
      </c>
      <c r="F10" s="31">
        <v>911</v>
      </c>
    </row>
    <row r="11" spans="1:6" ht="15" customHeight="1" hidden="1">
      <c r="A11" s="35" t="s">
        <v>102</v>
      </c>
      <c r="B11" s="25" t="s">
        <v>40</v>
      </c>
      <c r="C11" s="30">
        <v>139245</v>
      </c>
      <c r="D11" s="31">
        <v>32555</v>
      </c>
      <c r="E11" s="31">
        <v>1</v>
      </c>
      <c r="F11" s="31">
        <v>912</v>
      </c>
    </row>
    <row r="12" spans="1:6" ht="15" customHeight="1" hidden="1">
      <c r="A12" s="35" t="s">
        <v>205</v>
      </c>
      <c r="B12" s="25" t="s">
        <v>40</v>
      </c>
      <c r="C12" s="30">
        <v>140789</v>
      </c>
      <c r="D12" s="31">
        <v>35218</v>
      </c>
      <c r="E12" s="31">
        <v>1</v>
      </c>
      <c r="F12" s="31">
        <v>947</v>
      </c>
    </row>
    <row r="13" spans="1:6" s="88" customFormat="1" ht="13.5" customHeight="1" hidden="1">
      <c r="A13" s="35" t="s">
        <v>206</v>
      </c>
      <c r="B13" s="155" t="s">
        <v>217</v>
      </c>
      <c r="C13" s="110">
        <v>147370</v>
      </c>
      <c r="D13" s="111">
        <v>36521</v>
      </c>
      <c r="E13" s="111">
        <v>1</v>
      </c>
      <c r="F13" s="111">
        <v>1148</v>
      </c>
    </row>
    <row r="14" spans="1:6" s="88" customFormat="1" ht="13.5" customHeight="1" hidden="1">
      <c r="A14" s="35" t="s">
        <v>207</v>
      </c>
      <c r="B14" s="155" t="s">
        <v>217</v>
      </c>
      <c r="C14" s="110">
        <v>153074</v>
      </c>
      <c r="D14" s="111">
        <v>37175</v>
      </c>
      <c r="E14" s="111">
        <v>1</v>
      </c>
      <c r="F14" s="111">
        <v>1209</v>
      </c>
    </row>
    <row r="15" spans="1:6" s="88" customFormat="1" ht="13.5" customHeight="1" hidden="1">
      <c r="A15" s="35" t="s">
        <v>210</v>
      </c>
      <c r="B15" s="155" t="s">
        <v>217</v>
      </c>
      <c r="C15" s="110">
        <v>152482</v>
      </c>
      <c r="D15" s="111">
        <v>37175</v>
      </c>
      <c r="E15" s="110">
        <v>1</v>
      </c>
      <c r="F15" s="111">
        <v>1226</v>
      </c>
    </row>
    <row r="16" spans="1:6" s="88" customFormat="1" ht="13.5" customHeight="1" hidden="1">
      <c r="A16" s="35" t="s">
        <v>214</v>
      </c>
      <c r="B16" s="155" t="s">
        <v>217</v>
      </c>
      <c r="C16" s="110">
        <v>153973</v>
      </c>
      <c r="D16" s="111">
        <v>37175</v>
      </c>
      <c r="E16" s="110">
        <v>1</v>
      </c>
      <c r="F16" s="111">
        <v>1291</v>
      </c>
    </row>
    <row r="17" spans="1:6" s="88" customFormat="1" ht="13.5" customHeight="1" hidden="1">
      <c r="A17" s="35" t="s">
        <v>216</v>
      </c>
      <c r="B17" s="155" t="s">
        <v>217</v>
      </c>
      <c r="C17" s="110">
        <v>155845</v>
      </c>
      <c r="D17" s="111">
        <v>37680</v>
      </c>
      <c r="E17" s="110">
        <v>1</v>
      </c>
      <c r="F17" s="111">
        <v>1332</v>
      </c>
    </row>
    <row r="18" spans="1:6" s="88" customFormat="1" ht="13.5" customHeight="1" hidden="1">
      <c r="A18" s="35" t="s">
        <v>218</v>
      </c>
      <c r="B18" s="155" t="s">
        <v>217</v>
      </c>
      <c r="C18" s="110">
        <v>157309</v>
      </c>
      <c r="D18" s="111">
        <v>37680</v>
      </c>
      <c r="E18" s="110">
        <v>1</v>
      </c>
      <c r="F18" s="111">
        <v>1377</v>
      </c>
    </row>
    <row r="19" spans="1:6" s="88" customFormat="1" ht="13.5" customHeight="1">
      <c r="A19" s="35" t="s">
        <v>222</v>
      </c>
      <c r="B19" s="155" t="s">
        <v>217</v>
      </c>
      <c r="C19" s="110">
        <v>153231</v>
      </c>
      <c r="D19" s="110">
        <v>37130</v>
      </c>
      <c r="E19" s="110">
        <v>1</v>
      </c>
      <c r="F19" s="111">
        <v>1416</v>
      </c>
    </row>
    <row r="20" spans="1:6" s="88" customFormat="1" ht="13.5" customHeight="1">
      <c r="A20" s="35" t="s">
        <v>228</v>
      </c>
      <c r="B20" s="155" t="s">
        <v>217</v>
      </c>
      <c r="C20" s="110">
        <v>164379</v>
      </c>
      <c r="D20" s="110">
        <v>52001</v>
      </c>
      <c r="E20" s="110">
        <v>2</v>
      </c>
      <c r="F20" s="111">
        <v>1293</v>
      </c>
    </row>
    <row r="21" spans="1:6" s="88" customFormat="1" ht="13.5" customHeight="1">
      <c r="A21" s="35" t="s">
        <v>253</v>
      </c>
      <c r="B21" s="155" t="s">
        <v>217</v>
      </c>
      <c r="C21" s="110">
        <v>225854</v>
      </c>
      <c r="D21" s="110">
        <v>63986</v>
      </c>
      <c r="E21" s="110">
        <v>2</v>
      </c>
      <c r="F21" s="111">
        <v>1318</v>
      </c>
    </row>
    <row r="22" spans="1:6" s="88" customFormat="1" ht="13.5" customHeight="1">
      <c r="A22" s="35" t="s">
        <v>254</v>
      </c>
      <c r="B22" s="155" t="s">
        <v>217</v>
      </c>
      <c r="C22" s="110">
        <v>229711</v>
      </c>
      <c r="D22" s="110">
        <v>65303</v>
      </c>
      <c r="E22" s="110">
        <v>9</v>
      </c>
      <c r="F22" s="111">
        <v>1373</v>
      </c>
    </row>
    <row r="23" spans="1:6" s="88" customFormat="1" ht="13.5" customHeight="1">
      <c r="A23" s="35" t="s">
        <v>265</v>
      </c>
      <c r="B23" s="155" t="s">
        <v>217</v>
      </c>
      <c r="C23" s="110">
        <f>C25+C30</f>
        <v>229771</v>
      </c>
      <c r="D23" s="110">
        <f>D25+D30</f>
        <v>66116</v>
      </c>
      <c r="E23" s="110">
        <f>E25+E30</f>
        <v>10</v>
      </c>
      <c r="F23" s="111">
        <f>F25+F30</f>
        <v>1403</v>
      </c>
    </row>
    <row r="24" spans="1:6" s="88" customFormat="1" ht="7.5" customHeight="1">
      <c r="A24" s="35"/>
      <c r="B24" s="109"/>
      <c r="C24" s="122"/>
      <c r="D24" s="122"/>
      <c r="E24" s="122"/>
      <c r="F24" s="111"/>
    </row>
    <row r="25" spans="1:6" s="88" customFormat="1" ht="15" customHeight="1">
      <c r="A25" s="52" t="s">
        <v>143</v>
      </c>
      <c r="B25" s="92"/>
      <c r="C25" s="122">
        <f>SUM(C27:C28)</f>
        <v>92481</v>
      </c>
      <c r="D25" s="122">
        <f>SUM(D27:D28)</f>
        <v>32171</v>
      </c>
      <c r="E25" s="122">
        <f>SUM(E27:E28)</f>
        <v>10</v>
      </c>
      <c r="F25" s="111">
        <f>SUM(F27:F28)</f>
        <v>1318</v>
      </c>
    </row>
    <row r="26" spans="1:6" s="88" customFormat="1" ht="7.5" customHeight="1">
      <c r="A26" s="57"/>
      <c r="B26" s="92"/>
      <c r="C26" s="90"/>
      <c r="D26" s="92"/>
      <c r="E26" s="92"/>
      <c r="F26" s="93"/>
    </row>
    <row r="27" spans="1:6" s="88" customFormat="1" ht="14.25" customHeight="1">
      <c r="A27" s="58" t="s">
        <v>78</v>
      </c>
      <c r="B27" s="161">
        <v>84.4</v>
      </c>
      <c r="C27" s="120">
        <v>83284</v>
      </c>
      <c r="D27" s="120">
        <v>31471</v>
      </c>
      <c r="E27" s="120">
        <v>10</v>
      </c>
      <c r="F27" s="121">
        <v>1295</v>
      </c>
    </row>
    <row r="28" spans="1:6" s="88" customFormat="1" ht="13.5" customHeight="1">
      <c r="A28" s="58" t="s">
        <v>79</v>
      </c>
      <c r="B28" s="161">
        <v>81.15</v>
      </c>
      <c r="C28" s="149">
        <v>9197</v>
      </c>
      <c r="D28" s="149">
        <v>700</v>
      </c>
      <c r="E28" s="149">
        <v>0</v>
      </c>
      <c r="F28" s="141">
        <v>23</v>
      </c>
    </row>
    <row r="29" spans="1:6" s="88" customFormat="1" ht="7.5" customHeight="1">
      <c r="A29" s="58"/>
      <c r="B29" s="119"/>
      <c r="C29" s="149"/>
      <c r="D29" s="149"/>
      <c r="E29" s="149"/>
      <c r="F29" s="141"/>
    </row>
    <row r="30" spans="1:6" s="88" customFormat="1" ht="13.5" customHeight="1">
      <c r="A30" s="52" t="s">
        <v>146</v>
      </c>
      <c r="B30" s="119"/>
      <c r="C30" s="150">
        <f>SUM(C32:C63)</f>
        <v>137290</v>
      </c>
      <c r="D30" s="150">
        <f>SUM(D32:D63)</f>
        <v>33945</v>
      </c>
      <c r="E30" s="150">
        <f>SUM(E32:E63)</f>
        <v>0</v>
      </c>
      <c r="F30" s="148">
        <f>SUM(F32:F63)</f>
        <v>85</v>
      </c>
    </row>
    <row r="31" spans="1:6" ht="7.5" customHeight="1">
      <c r="A31" s="37"/>
      <c r="B31" s="32"/>
      <c r="C31" s="144"/>
      <c r="D31" s="144"/>
      <c r="E31" s="144"/>
      <c r="F31" s="151"/>
    </row>
    <row r="32" spans="1:6" s="88" customFormat="1" ht="14.25" customHeight="1">
      <c r="A32" s="58" t="s">
        <v>151</v>
      </c>
      <c r="B32" s="164">
        <v>39.25</v>
      </c>
      <c r="C32" s="149">
        <v>10490</v>
      </c>
      <c r="D32" s="149">
        <v>775</v>
      </c>
      <c r="E32" s="149">
        <v>0</v>
      </c>
      <c r="F32" s="141">
        <v>11</v>
      </c>
    </row>
    <row r="33" spans="1:6" s="88" customFormat="1" ht="14.25" customHeight="1">
      <c r="A33" s="58" t="s">
        <v>80</v>
      </c>
      <c r="B33" s="161">
        <v>37.8</v>
      </c>
      <c r="C33" s="149">
        <v>15259</v>
      </c>
      <c r="D33" s="149">
        <v>3549</v>
      </c>
      <c r="E33" s="149">
        <v>0</v>
      </c>
      <c r="F33" s="152">
        <v>10</v>
      </c>
    </row>
    <row r="34" spans="1:6" s="88" customFormat="1" ht="14.25" customHeight="1">
      <c r="A34" s="58" t="s">
        <v>81</v>
      </c>
      <c r="B34" s="161">
        <v>20.5</v>
      </c>
      <c r="C34" s="149">
        <v>53700</v>
      </c>
      <c r="D34" s="149">
        <v>1272</v>
      </c>
      <c r="E34" s="149">
        <v>0</v>
      </c>
      <c r="F34" s="152">
        <v>12</v>
      </c>
    </row>
    <row r="35" spans="1:6" s="88" customFormat="1" ht="14.25" customHeight="1">
      <c r="A35" s="58" t="s">
        <v>152</v>
      </c>
      <c r="B35" s="161">
        <v>3</v>
      </c>
      <c r="C35" s="149">
        <v>0</v>
      </c>
      <c r="D35" s="149">
        <v>0</v>
      </c>
      <c r="E35" s="149">
        <v>0</v>
      </c>
      <c r="F35" s="152">
        <v>0</v>
      </c>
    </row>
    <row r="36" spans="1:6" s="88" customFormat="1" ht="14.25" customHeight="1">
      <c r="A36" s="58" t="s">
        <v>153</v>
      </c>
      <c r="B36" s="161">
        <v>3</v>
      </c>
      <c r="C36" s="149">
        <v>220</v>
      </c>
      <c r="D36" s="149">
        <v>220</v>
      </c>
      <c r="E36" s="149">
        <v>0</v>
      </c>
      <c r="F36" s="152">
        <v>1</v>
      </c>
    </row>
    <row r="37" spans="1:6" s="88" customFormat="1" ht="14.25" customHeight="1">
      <c r="A37" s="58" t="s">
        <v>154</v>
      </c>
      <c r="B37" s="161">
        <v>12.1</v>
      </c>
      <c r="C37" s="149">
        <v>9042</v>
      </c>
      <c r="D37" s="149">
        <v>0</v>
      </c>
      <c r="E37" s="149">
        <v>0</v>
      </c>
      <c r="F37" s="152">
        <v>3</v>
      </c>
    </row>
    <row r="38" spans="1:6" s="88" customFormat="1" ht="14.25" customHeight="1">
      <c r="A38" s="58" t="s">
        <v>82</v>
      </c>
      <c r="B38" s="161">
        <v>7.7</v>
      </c>
      <c r="C38" s="149">
        <v>3791</v>
      </c>
      <c r="D38" s="149">
        <v>0</v>
      </c>
      <c r="E38" s="149">
        <v>0</v>
      </c>
      <c r="F38" s="152">
        <v>0</v>
      </c>
    </row>
    <row r="39" spans="1:6" s="88" customFormat="1" ht="14.25" customHeight="1">
      <c r="A39" s="58" t="s">
        <v>83</v>
      </c>
      <c r="B39" s="161">
        <v>18.7</v>
      </c>
      <c r="C39" s="149">
        <v>3334</v>
      </c>
      <c r="D39" s="149">
        <v>1043</v>
      </c>
      <c r="E39" s="149">
        <v>0</v>
      </c>
      <c r="F39" s="152">
        <v>4</v>
      </c>
    </row>
    <row r="40" spans="1:6" s="88" customFormat="1" ht="14.25" customHeight="1">
      <c r="A40" s="58" t="s">
        <v>155</v>
      </c>
      <c r="B40" s="161">
        <v>7.15</v>
      </c>
      <c r="C40" s="149">
        <v>1880</v>
      </c>
      <c r="D40" s="149">
        <v>4780</v>
      </c>
      <c r="E40" s="149">
        <v>0</v>
      </c>
      <c r="F40" s="152">
        <v>0</v>
      </c>
    </row>
    <row r="41" spans="1:6" s="88" customFormat="1" ht="14.25" customHeight="1">
      <c r="A41" s="58" t="s">
        <v>84</v>
      </c>
      <c r="B41" s="161">
        <v>8.3</v>
      </c>
      <c r="C41" s="149">
        <v>50</v>
      </c>
      <c r="D41" s="149">
        <v>1020</v>
      </c>
      <c r="E41" s="149">
        <v>0</v>
      </c>
      <c r="F41" s="152">
        <v>0</v>
      </c>
    </row>
    <row r="42" spans="1:6" s="88" customFormat="1" ht="14.25" customHeight="1">
      <c r="A42" s="58" t="s">
        <v>85</v>
      </c>
      <c r="B42" s="161">
        <v>23.65</v>
      </c>
      <c r="C42" s="149">
        <v>9062</v>
      </c>
      <c r="D42" s="149">
        <v>0</v>
      </c>
      <c r="E42" s="149">
        <v>0</v>
      </c>
      <c r="F42" s="152">
        <v>13</v>
      </c>
    </row>
    <row r="43" spans="1:6" s="88" customFormat="1" ht="14.25" customHeight="1">
      <c r="A43" s="58" t="s">
        <v>86</v>
      </c>
      <c r="B43" s="161">
        <v>26.4</v>
      </c>
      <c r="C43" s="149">
        <v>8678</v>
      </c>
      <c r="D43" s="149">
        <v>900</v>
      </c>
      <c r="E43" s="149">
        <v>0</v>
      </c>
      <c r="F43" s="152">
        <v>2</v>
      </c>
    </row>
    <row r="44" spans="1:6" s="88" customFormat="1" ht="14.25" customHeight="1">
      <c r="A44" s="58" t="s">
        <v>87</v>
      </c>
      <c r="B44" s="161">
        <v>35.2</v>
      </c>
      <c r="C44" s="149">
        <v>17900</v>
      </c>
      <c r="D44" s="149">
        <v>5220</v>
      </c>
      <c r="E44" s="149">
        <v>0</v>
      </c>
      <c r="F44" s="152">
        <v>16</v>
      </c>
    </row>
    <row r="45" spans="1:6" s="88" customFormat="1" ht="14.25" customHeight="1">
      <c r="A45" s="58" t="s">
        <v>88</v>
      </c>
      <c r="B45" s="161">
        <v>4</v>
      </c>
      <c r="C45" s="149">
        <v>982</v>
      </c>
      <c r="D45" s="149">
        <v>650</v>
      </c>
      <c r="E45" s="149">
        <v>0</v>
      </c>
      <c r="F45" s="152">
        <v>3</v>
      </c>
    </row>
    <row r="46" spans="1:6" s="88" customFormat="1" ht="14.25" customHeight="1">
      <c r="A46" s="58" t="s">
        <v>89</v>
      </c>
      <c r="B46" s="161">
        <v>4</v>
      </c>
      <c r="C46" s="149">
        <v>0</v>
      </c>
      <c r="D46" s="149">
        <v>118</v>
      </c>
      <c r="E46" s="149">
        <v>0</v>
      </c>
      <c r="F46" s="152">
        <v>0</v>
      </c>
    </row>
    <row r="47" spans="1:6" s="88" customFormat="1" ht="14.25" customHeight="1">
      <c r="A47" s="58" t="s">
        <v>156</v>
      </c>
      <c r="B47" s="161">
        <v>4</v>
      </c>
      <c r="C47" s="126">
        <v>0</v>
      </c>
      <c r="D47" s="126">
        <v>25</v>
      </c>
      <c r="E47" s="126">
        <v>0</v>
      </c>
      <c r="F47" s="129">
        <v>0</v>
      </c>
    </row>
    <row r="48" spans="1:6" s="88" customFormat="1" ht="14.25" customHeight="1">
      <c r="A48" s="58" t="s">
        <v>90</v>
      </c>
      <c r="B48" s="161">
        <v>28</v>
      </c>
      <c r="C48" s="126">
        <v>906</v>
      </c>
      <c r="D48" s="126">
        <v>9210</v>
      </c>
      <c r="E48" s="126">
        <v>0</v>
      </c>
      <c r="F48" s="129">
        <v>8</v>
      </c>
    </row>
    <row r="49" spans="1:6" s="88" customFormat="1" ht="14.25" customHeight="1">
      <c r="A49" s="59" t="s">
        <v>91</v>
      </c>
      <c r="B49" s="162">
        <v>8</v>
      </c>
      <c r="C49" s="130">
        <v>0</v>
      </c>
      <c r="D49" s="130">
        <v>4126</v>
      </c>
      <c r="E49" s="130">
        <v>0</v>
      </c>
      <c r="F49" s="131">
        <v>0</v>
      </c>
    </row>
    <row r="50" spans="1:6" ht="35.25" customHeight="1">
      <c r="A50" s="33" t="s">
        <v>244</v>
      </c>
      <c r="B50" s="17"/>
      <c r="C50" s="3"/>
      <c r="D50" s="4"/>
      <c r="E50" s="18"/>
      <c r="F50" s="19"/>
    </row>
    <row r="51" spans="1:6" ht="16.5">
      <c r="A51" s="34" t="s">
        <v>27</v>
      </c>
      <c r="B51" s="20" t="s">
        <v>103</v>
      </c>
      <c r="C51" s="21" t="s">
        <v>1</v>
      </c>
      <c r="D51" s="22" t="s">
        <v>133</v>
      </c>
      <c r="E51" s="22" t="s">
        <v>256</v>
      </c>
      <c r="F51" s="22" t="s">
        <v>135</v>
      </c>
    </row>
    <row r="52" spans="1:6" ht="16.5">
      <c r="A52" s="1" t="s">
        <v>104</v>
      </c>
      <c r="B52" s="13" t="s">
        <v>28</v>
      </c>
      <c r="C52" s="13" t="s">
        <v>4</v>
      </c>
      <c r="D52" s="24" t="s">
        <v>4</v>
      </c>
      <c r="E52" s="13" t="s">
        <v>136</v>
      </c>
      <c r="F52" s="24" t="s">
        <v>137</v>
      </c>
    </row>
    <row r="53" spans="1:6" s="88" customFormat="1" ht="13.5" customHeight="1">
      <c r="A53" s="58" t="s">
        <v>92</v>
      </c>
      <c r="B53" s="161">
        <v>9.02</v>
      </c>
      <c r="C53" s="126">
        <v>862</v>
      </c>
      <c r="D53" s="126">
        <v>950</v>
      </c>
      <c r="E53" s="126">
        <v>0</v>
      </c>
      <c r="F53" s="129">
        <v>1</v>
      </c>
    </row>
    <row r="54" spans="1:6" s="88" customFormat="1" ht="13.5" customHeight="1">
      <c r="A54" s="58" t="s">
        <v>93</v>
      </c>
      <c r="B54" s="161">
        <v>5.94</v>
      </c>
      <c r="C54" s="126">
        <v>120</v>
      </c>
      <c r="D54" s="126">
        <v>0</v>
      </c>
      <c r="E54" s="126">
        <v>0</v>
      </c>
      <c r="F54" s="129">
        <v>0</v>
      </c>
    </row>
    <row r="55" spans="1:6" s="88" customFormat="1" ht="13.5" customHeight="1">
      <c r="A55" s="58" t="s">
        <v>94</v>
      </c>
      <c r="B55" s="161">
        <v>5</v>
      </c>
      <c r="C55" s="126">
        <v>300</v>
      </c>
      <c r="D55" s="126">
        <v>0</v>
      </c>
      <c r="E55" s="126">
        <v>0</v>
      </c>
      <c r="F55" s="129">
        <v>0</v>
      </c>
    </row>
    <row r="56" spans="1:6" s="88" customFormat="1" ht="13.5" customHeight="1">
      <c r="A56" s="58" t="s">
        <v>157</v>
      </c>
      <c r="B56" s="164">
        <v>4</v>
      </c>
      <c r="C56" s="126">
        <v>80</v>
      </c>
      <c r="D56" s="126">
        <v>0</v>
      </c>
      <c r="E56" s="126">
        <v>0</v>
      </c>
      <c r="F56" s="129">
        <v>1</v>
      </c>
    </row>
    <row r="57" spans="1:6" s="88" customFormat="1" ht="13.5" customHeight="1" hidden="1">
      <c r="A57" s="58" t="s">
        <v>158</v>
      </c>
      <c r="B57" s="164">
        <v>6</v>
      </c>
      <c r="C57" s="126">
        <v>0</v>
      </c>
      <c r="D57" s="126">
        <v>0</v>
      </c>
      <c r="E57" s="126">
        <v>0</v>
      </c>
      <c r="F57" s="129">
        <v>0</v>
      </c>
    </row>
    <row r="58" spans="1:6" s="88" customFormat="1" ht="13.5" customHeight="1">
      <c r="A58" s="58" t="s">
        <v>95</v>
      </c>
      <c r="B58" s="161">
        <v>4</v>
      </c>
      <c r="C58" s="126">
        <v>150</v>
      </c>
      <c r="D58" s="126">
        <v>0</v>
      </c>
      <c r="E58" s="126">
        <v>0</v>
      </c>
      <c r="F58" s="129">
        <v>0</v>
      </c>
    </row>
    <row r="59" spans="1:6" s="88" customFormat="1" ht="13.5" customHeight="1">
      <c r="A59" s="58" t="s">
        <v>96</v>
      </c>
      <c r="B59" s="161">
        <v>4</v>
      </c>
      <c r="C59" s="126">
        <v>334</v>
      </c>
      <c r="D59" s="126">
        <v>0</v>
      </c>
      <c r="E59" s="126">
        <v>0</v>
      </c>
      <c r="F59" s="129">
        <v>0</v>
      </c>
    </row>
    <row r="60" spans="1:6" s="88" customFormat="1" ht="13.5" customHeight="1">
      <c r="A60" s="58" t="s">
        <v>159</v>
      </c>
      <c r="B60" s="161">
        <v>4</v>
      </c>
      <c r="C60" s="126">
        <v>0</v>
      </c>
      <c r="D60" s="126">
        <v>0</v>
      </c>
      <c r="E60" s="126">
        <v>0</v>
      </c>
      <c r="F60" s="129">
        <v>0</v>
      </c>
    </row>
    <row r="61" spans="1:6" s="88" customFormat="1" ht="13.5" customHeight="1">
      <c r="A61" s="58" t="s">
        <v>160</v>
      </c>
      <c r="B61" s="164">
        <v>4</v>
      </c>
      <c r="C61" s="126">
        <v>0</v>
      </c>
      <c r="D61" s="126">
        <v>87</v>
      </c>
      <c r="E61" s="126">
        <v>0</v>
      </c>
      <c r="F61" s="129">
        <v>0</v>
      </c>
    </row>
    <row r="62" spans="1:6" s="88" customFormat="1" ht="13.5" customHeight="1">
      <c r="A62" s="58" t="s">
        <v>161</v>
      </c>
      <c r="B62" s="164">
        <v>4</v>
      </c>
      <c r="C62" s="126">
        <v>150</v>
      </c>
      <c r="D62" s="126">
        <v>0</v>
      </c>
      <c r="E62" s="126">
        <v>0</v>
      </c>
      <c r="F62" s="129">
        <v>0</v>
      </c>
    </row>
    <row r="63" spans="1:6" s="88" customFormat="1" ht="13.5" customHeight="1">
      <c r="A63" s="59" t="s">
        <v>162</v>
      </c>
      <c r="B63" s="162">
        <v>12</v>
      </c>
      <c r="C63" s="130">
        <v>0</v>
      </c>
      <c r="D63" s="130">
        <v>0</v>
      </c>
      <c r="E63" s="130">
        <v>0</v>
      </c>
      <c r="F63" s="131">
        <v>0</v>
      </c>
    </row>
    <row r="64" ht="16.5">
      <c r="A64" s="10" t="s">
        <v>259</v>
      </c>
    </row>
  </sheetData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1"/>
  <rowBreaks count="1" manualBreakCount="1">
    <brk id="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4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6" width="21.125" style="10" customWidth="1"/>
    <col min="7" max="16384" width="9.00390625" style="5" customWidth="1"/>
  </cols>
  <sheetData>
    <row r="1" spans="1:6" ht="57.75" customHeight="1">
      <c r="A1" s="33" t="s">
        <v>245</v>
      </c>
      <c r="B1" s="17"/>
      <c r="C1" s="3"/>
      <c r="D1" s="4"/>
      <c r="E1" s="19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230151</v>
      </c>
      <c r="D4" s="27">
        <v>47321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245246</v>
      </c>
      <c r="D5" s="29">
        <v>50831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257243</v>
      </c>
      <c r="D6" s="29">
        <v>53043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269966</v>
      </c>
      <c r="D7" s="29">
        <v>55192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277753</v>
      </c>
      <c r="D8" s="29">
        <v>57722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287010</v>
      </c>
      <c r="D9" s="30">
        <v>59072</v>
      </c>
      <c r="E9" s="30">
        <v>74</v>
      </c>
      <c r="F9" s="31">
        <v>1004</v>
      </c>
    </row>
    <row r="10" spans="1:6" ht="16.5" customHeight="1" hidden="1">
      <c r="A10" s="35" t="s">
        <v>124</v>
      </c>
      <c r="B10" s="25" t="s">
        <v>40</v>
      </c>
      <c r="C10" s="30">
        <v>309607</v>
      </c>
      <c r="D10" s="30">
        <v>60772</v>
      </c>
      <c r="E10" s="30">
        <v>27</v>
      </c>
      <c r="F10" s="31">
        <v>1110</v>
      </c>
    </row>
    <row r="11" spans="1:6" ht="16.5" customHeight="1" hidden="1">
      <c r="A11" s="35" t="s">
        <v>102</v>
      </c>
      <c r="B11" s="25" t="s">
        <v>40</v>
      </c>
      <c r="C11" s="30">
        <v>317664</v>
      </c>
      <c r="D11" s="30">
        <v>62010</v>
      </c>
      <c r="E11" s="30">
        <v>77</v>
      </c>
      <c r="F11" s="31">
        <v>1252</v>
      </c>
    </row>
    <row r="12" spans="1:6" ht="16.5" customHeight="1" hidden="1">
      <c r="A12" s="35" t="s">
        <v>205</v>
      </c>
      <c r="B12" s="25" t="s">
        <v>40</v>
      </c>
      <c r="C12" s="30">
        <v>329922</v>
      </c>
      <c r="D12" s="30">
        <v>62990</v>
      </c>
      <c r="E12" s="30">
        <v>80</v>
      </c>
      <c r="F12" s="31">
        <v>1467</v>
      </c>
    </row>
    <row r="13" spans="1:6" s="88" customFormat="1" ht="16.5" customHeight="1" hidden="1">
      <c r="A13" s="35" t="s">
        <v>206</v>
      </c>
      <c r="B13" s="155" t="s">
        <v>217</v>
      </c>
      <c r="C13" s="110">
        <v>358986</v>
      </c>
      <c r="D13" s="110">
        <v>63768</v>
      </c>
      <c r="E13" s="110">
        <v>83</v>
      </c>
      <c r="F13" s="111">
        <v>1969</v>
      </c>
    </row>
    <row r="14" spans="1:6" s="88" customFormat="1" ht="16.5" customHeight="1" hidden="1">
      <c r="A14" s="35" t="s">
        <v>207</v>
      </c>
      <c r="B14" s="155" t="s">
        <v>217</v>
      </c>
      <c r="C14" s="110">
        <v>361898</v>
      </c>
      <c r="D14" s="110">
        <v>63463</v>
      </c>
      <c r="E14" s="110">
        <v>85</v>
      </c>
      <c r="F14" s="111">
        <v>2010</v>
      </c>
    </row>
    <row r="15" spans="1:6" s="88" customFormat="1" ht="15.75" customHeight="1" hidden="1">
      <c r="A15" s="35" t="s">
        <v>210</v>
      </c>
      <c r="B15" s="155" t="s">
        <v>217</v>
      </c>
      <c r="C15" s="110">
        <v>364688</v>
      </c>
      <c r="D15" s="110">
        <v>64763</v>
      </c>
      <c r="E15" s="110">
        <v>86</v>
      </c>
      <c r="F15" s="111">
        <v>2062</v>
      </c>
    </row>
    <row r="16" spans="1:6" s="88" customFormat="1" ht="16.5" customHeight="1" hidden="1">
      <c r="A16" s="35" t="s">
        <v>214</v>
      </c>
      <c r="B16" s="155" t="s">
        <v>217</v>
      </c>
      <c r="C16" s="110">
        <v>367207</v>
      </c>
      <c r="D16" s="110">
        <v>65188</v>
      </c>
      <c r="E16" s="110">
        <v>86</v>
      </c>
      <c r="F16" s="111">
        <v>2115</v>
      </c>
    </row>
    <row r="17" spans="1:6" s="88" customFormat="1" ht="16.5" customHeight="1" hidden="1">
      <c r="A17" s="35" t="s">
        <v>216</v>
      </c>
      <c r="B17" s="155" t="s">
        <v>217</v>
      </c>
      <c r="C17" s="110">
        <v>368322</v>
      </c>
      <c r="D17" s="110">
        <v>65398</v>
      </c>
      <c r="E17" s="110">
        <v>87</v>
      </c>
      <c r="F17" s="111">
        <v>2159</v>
      </c>
    </row>
    <row r="18" spans="1:6" s="88" customFormat="1" ht="16.5" customHeight="1" hidden="1">
      <c r="A18" s="35" t="s">
        <v>218</v>
      </c>
      <c r="B18" s="155" t="s">
        <v>217</v>
      </c>
      <c r="C18" s="110">
        <v>372688</v>
      </c>
      <c r="D18" s="110">
        <v>65540</v>
      </c>
      <c r="E18" s="110">
        <v>87</v>
      </c>
      <c r="F18" s="111">
        <v>2156</v>
      </c>
    </row>
    <row r="19" spans="1:6" s="88" customFormat="1" ht="16.5" customHeight="1">
      <c r="A19" s="35" t="s">
        <v>222</v>
      </c>
      <c r="B19" s="155" t="s">
        <v>217</v>
      </c>
      <c r="C19" s="110">
        <v>375150</v>
      </c>
      <c r="D19" s="110">
        <v>65857</v>
      </c>
      <c r="E19" s="110">
        <v>87</v>
      </c>
      <c r="F19" s="111">
        <v>2158</v>
      </c>
    </row>
    <row r="20" spans="1:6" s="88" customFormat="1" ht="16.5" customHeight="1">
      <c r="A20" s="35" t="s">
        <v>228</v>
      </c>
      <c r="B20" s="155" t="s">
        <v>217</v>
      </c>
      <c r="C20" s="110">
        <v>378000</v>
      </c>
      <c r="D20" s="110">
        <v>66267</v>
      </c>
      <c r="E20" s="110">
        <v>87</v>
      </c>
      <c r="F20" s="111">
        <v>2179</v>
      </c>
    </row>
    <row r="21" spans="1:6" s="88" customFormat="1" ht="16.5" customHeight="1">
      <c r="A21" s="35" t="s">
        <v>253</v>
      </c>
      <c r="B21" s="155" t="s">
        <v>217</v>
      </c>
      <c r="C21" s="110">
        <v>378241</v>
      </c>
      <c r="D21" s="110">
        <v>65827</v>
      </c>
      <c r="E21" s="110">
        <v>87</v>
      </c>
      <c r="F21" s="111">
        <v>2175</v>
      </c>
    </row>
    <row r="22" spans="1:6" s="88" customFormat="1" ht="16.5" customHeight="1">
      <c r="A22" s="35" t="s">
        <v>254</v>
      </c>
      <c r="B22" s="155" t="s">
        <v>217</v>
      </c>
      <c r="C22" s="110">
        <v>383365</v>
      </c>
      <c r="D22" s="110">
        <v>65977</v>
      </c>
      <c r="E22" s="110">
        <v>87</v>
      </c>
      <c r="F22" s="111">
        <v>2255</v>
      </c>
    </row>
    <row r="23" spans="1:6" s="88" customFormat="1" ht="16.5" customHeight="1">
      <c r="A23" s="35" t="s">
        <v>265</v>
      </c>
      <c r="B23" s="155" t="s">
        <v>217</v>
      </c>
      <c r="C23" s="110">
        <f>C25+C31</f>
        <v>387946</v>
      </c>
      <c r="D23" s="110">
        <f>D25+D31</f>
        <v>65977</v>
      </c>
      <c r="E23" s="110">
        <f>E25+E31</f>
        <v>87</v>
      </c>
      <c r="F23" s="111">
        <f>F25+F31</f>
        <v>2274</v>
      </c>
    </row>
    <row r="24" spans="1:6" s="88" customFormat="1" ht="10.5" customHeight="1">
      <c r="A24" s="57"/>
      <c r="B24" s="92"/>
      <c r="C24" s="92"/>
      <c r="D24" s="91"/>
      <c r="E24" s="92"/>
      <c r="F24" s="91"/>
    </row>
    <row r="25" spans="1:6" s="88" customFormat="1" ht="15" customHeight="1">
      <c r="A25" s="52" t="s">
        <v>143</v>
      </c>
      <c r="B25" s="92"/>
      <c r="C25" s="122">
        <f>SUM(C27:C29)</f>
        <v>332447</v>
      </c>
      <c r="D25" s="122">
        <f>SUM(D27:D29)</f>
        <v>53663</v>
      </c>
      <c r="E25" s="122">
        <f>SUM(E27:E29)</f>
        <v>86</v>
      </c>
      <c r="F25" s="111">
        <f>SUM(F27:F29)</f>
        <v>1998</v>
      </c>
    </row>
    <row r="26" spans="1:6" s="88" customFormat="1" ht="10.5" customHeight="1">
      <c r="A26" s="57"/>
      <c r="B26" s="92"/>
      <c r="C26" s="90"/>
      <c r="D26" s="92"/>
      <c r="E26" s="92"/>
      <c r="F26" s="93"/>
    </row>
    <row r="27" spans="1:6" s="88" customFormat="1" ht="15" customHeight="1">
      <c r="A27" s="58" t="s">
        <v>79</v>
      </c>
      <c r="B27" s="161">
        <v>81.15</v>
      </c>
      <c r="C27" s="120">
        <v>177256</v>
      </c>
      <c r="D27" s="120">
        <v>29326</v>
      </c>
      <c r="E27" s="120">
        <f>46+1</f>
        <v>47</v>
      </c>
      <c r="F27" s="121">
        <v>1033</v>
      </c>
    </row>
    <row r="28" spans="1:6" s="88" customFormat="1" ht="15" customHeight="1">
      <c r="A28" s="58" t="s">
        <v>145</v>
      </c>
      <c r="B28" s="161">
        <v>57.3</v>
      </c>
      <c r="C28" s="120">
        <v>155011</v>
      </c>
      <c r="D28" s="120">
        <v>24337</v>
      </c>
      <c r="E28" s="120">
        <v>39</v>
      </c>
      <c r="F28" s="121">
        <v>964</v>
      </c>
    </row>
    <row r="29" spans="1:6" ht="15" customHeight="1">
      <c r="A29" s="60" t="s">
        <v>110</v>
      </c>
      <c r="B29" s="170">
        <v>50.7</v>
      </c>
      <c r="C29" s="102">
        <v>180</v>
      </c>
      <c r="D29" s="102">
        <v>0</v>
      </c>
      <c r="E29" s="103">
        <v>0</v>
      </c>
      <c r="F29" s="96">
        <v>1</v>
      </c>
    </row>
    <row r="30" spans="1:6" ht="10.5" customHeight="1">
      <c r="A30" s="60"/>
      <c r="B30" s="55"/>
      <c r="C30" s="44"/>
      <c r="D30" s="44"/>
      <c r="E30" s="15"/>
      <c r="F30" s="46"/>
    </row>
    <row r="31" spans="1:6" ht="15" customHeight="1">
      <c r="A31" s="52" t="s">
        <v>146</v>
      </c>
      <c r="B31" s="32"/>
      <c r="C31" s="53">
        <f>SUM(C33:C44)</f>
        <v>55499</v>
      </c>
      <c r="D31" s="53">
        <f>SUM(D33:D44)</f>
        <v>12314</v>
      </c>
      <c r="E31" s="53">
        <f>SUM(E33:E44)</f>
        <v>1</v>
      </c>
      <c r="F31" s="31">
        <v>276</v>
      </c>
    </row>
    <row r="32" spans="1:6" ht="10.5" customHeight="1">
      <c r="A32" s="60"/>
      <c r="B32" s="55"/>
      <c r="C32" s="44"/>
      <c r="D32" s="44"/>
      <c r="E32" s="15"/>
      <c r="F32" s="46"/>
    </row>
    <row r="33" spans="1:6" ht="15" customHeight="1">
      <c r="A33" s="58" t="s">
        <v>97</v>
      </c>
      <c r="B33" s="168">
        <v>11.4</v>
      </c>
      <c r="C33" s="44">
        <v>13671</v>
      </c>
      <c r="D33" s="44">
        <v>6331</v>
      </c>
      <c r="E33" s="15">
        <v>0</v>
      </c>
      <c r="F33" s="46">
        <v>7</v>
      </c>
    </row>
    <row r="34" spans="1:100" ht="15" customHeight="1">
      <c r="A34" s="58" t="s">
        <v>98</v>
      </c>
      <c r="B34" s="168">
        <v>15.8</v>
      </c>
      <c r="C34" s="44">
        <v>23572</v>
      </c>
      <c r="D34" s="44">
        <v>2200</v>
      </c>
      <c r="E34" s="15">
        <v>1</v>
      </c>
      <c r="F34" s="46">
        <v>60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</row>
    <row r="35" spans="1:100" ht="15" customHeight="1">
      <c r="A35" s="58" t="s">
        <v>99</v>
      </c>
      <c r="B35" s="168">
        <v>55</v>
      </c>
      <c r="C35" s="144">
        <v>5088</v>
      </c>
      <c r="D35" s="144">
        <v>0</v>
      </c>
      <c r="E35" s="153">
        <v>0</v>
      </c>
      <c r="F35" s="154">
        <v>104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:100" ht="15" customHeight="1">
      <c r="A36" s="62" t="s">
        <v>147</v>
      </c>
      <c r="B36" s="183">
        <v>5</v>
      </c>
      <c r="C36" s="144">
        <v>201</v>
      </c>
      <c r="D36" s="144">
        <v>0</v>
      </c>
      <c r="E36" s="153">
        <v>0</v>
      </c>
      <c r="F36" s="154">
        <v>33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:6" ht="15" customHeight="1">
      <c r="A37" s="58" t="s">
        <v>100</v>
      </c>
      <c r="B37" s="168">
        <v>16.98</v>
      </c>
      <c r="C37" s="144">
        <v>8071</v>
      </c>
      <c r="D37" s="144">
        <v>1711</v>
      </c>
      <c r="E37" s="153">
        <v>0</v>
      </c>
      <c r="F37" s="154">
        <v>49</v>
      </c>
    </row>
    <row r="38" spans="1:6" ht="15" customHeight="1">
      <c r="A38" s="62" t="s">
        <v>119</v>
      </c>
      <c r="B38" s="183">
        <v>5.5</v>
      </c>
      <c r="C38" s="144">
        <v>526</v>
      </c>
      <c r="D38" s="144">
        <v>437</v>
      </c>
      <c r="E38" s="153">
        <v>0</v>
      </c>
      <c r="F38" s="154">
        <v>2</v>
      </c>
    </row>
    <row r="39" spans="1:6" ht="15" customHeight="1">
      <c r="A39" s="62" t="s">
        <v>101</v>
      </c>
      <c r="B39" s="183">
        <v>5</v>
      </c>
      <c r="C39" s="44">
        <v>870</v>
      </c>
      <c r="D39" s="44">
        <v>50</v>
      </c>
      <c r="E39" s="15">
        <v>0</v>
      </c>
      <c r="F39" s="46">
        <v>0</v>
      </c>
    </row>
    <row r="40" spans="1:6" ht="16.5">
      <c r="A40" s="62" t="s">
        <v>120</v>
      </c>
      <c r="B40" s="183">
        <v>25</v>
      </c>
      <c r="C40" s="44">
        <v>843</v>
      </c>
      <c r="D40" s="44">
        <v>690</v>
      </c>
      <c r="E40" s="15">
        <v>0</v>
      </c>
      <c r="F40" s="46">
        <v>9</v>
      </c>
    </row>
    <row r="41" spans="1:6" ht="16.5">
      <c r="A41" s="62" t="s">
        <v>148</v>
      </c>
      <c r="B41" s="183">
        <v>8</v>
      </c>
      <c r="C41" s="144">
        <v>2274</v>
      </c>
      <c r="D41" s="144">
        <v>895</v>
      </c>
      <c r="E41" s="153">
        <v>0</v>
      </c>
      <c r="F41" s="154">
        <v>10</v>
      </c>
    </row>
    <row r="42" spans="1:6" ht="16.5">
      <c r="A42" s="62" t="s">
        <v>149</v>
      </c>
      <c r="B42" s="183">
        <v>3</v>
      </c>
      <c r="C42" s="44">
        <v>0</v>
      </c>
      <c r="D42" s="44">
        <v>0</v>
      </c>
      <c r="E42" s="15">
        <v>0</v>
      </c>
      <c r="F42" s="46">
        <v>0</v>
      </c>
    </row>
    <row r="43" spans="1:6" ht="16.5">
      <c r="A43" s="62" t="s">
        <v>150</v>
      </c>
      <c r="B43" s="183">
        <v>3</v>
      </c>
      <c r="C43" s="44">
        <v>0</v>
      </c>
      <c r="D43" s="44">
        <v>0</v>
      </c>
      <c r="E43" s="15">
        <v>0</v>
      </c>
      <c r="F43" s="46">
        <v>0</v>
      </c>
    </row>
    <row r="44" spans="1:6" ht="16.5">
      <c r="A44" s="63" t="s">
        <v>121</v>
      </c>
      <c r="B44" s="184">
        <v>10</v>
      </c>
      <c r="C44" s="47">
        <v>383</v>
      </c>
      <c r="D44" s="47">
        <v>0</v>
      </c>
      <c r="E44" s="48">
        <v>0</v>
      </c>
      <c r="F44" s="49">
        <v>2</v>
      </c>
    </row>
    <row r="45" ht="16.5">
      <c r="A45" s="10" t="s">
        <v>259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274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1696</v>
      </c>
      <c r="D4" s="27">
        <v>1099</v>
      </c>
      <c r="E4" s="26">
        <v>0</v>
      </c>
      <c r="F4" s="27">
        <v>0</v>
      </c>
    </row>
    <row r="5" spans="1:6" ht="16.5" customHeight="1" hidden="1">
      <c r="A5" s="35" t="s">
        <v>139</v>
      </c>
      <c r="B5" s="25" t="s">
        <v>40</v>
      </c>
      <c r="C5" s="28">
        <v>2179</v>
      </c>
      <c r="D5" s="29">
        <v>1100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2179</v>
      </c>
      <c r="D6" s="29">
        <v>1100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2179</v>
      </c>
      <c r="D7" s="29">
        <v>1336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2445</v>
      </c>
      <c r="D8" s="29">
        <v>1336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1786</v>
      </c>
      <c r="D9" s="31">
        <v>1172</v>
      </c>
      <c r="E9" s="31">
        <v>0</v>
      </c>
      <c r="F9" s="31">
        <v>4</v>
      </c>
    </row>
    <row r="10" spans="1:6" ht="16.5" customHeight="1" hidden="1">
      <c r="A10" s="35" t="s">
        <v>124</v>
      </c>
      <c r="B10" s="25" t="s">
        <v>40</v>
      </c>
      <c r="C10" s="30">
        <v>2638</v>
      </c>
      <c r="D10" s="31">
        <v>4356</v>
      </c>
      <c r="E10" s="31">
        <v>0</v>
      </c>
      <c r="F10" s="31">
        <v>0</v>
      </c>
    </row>
    <row r="11" spans="1:6" ht="16.5" customHeight="1" hidden="1">
      <c r="A11" s="35" t="s">
        <v>102</v>
      </c>
      <c r="B11" s="25" t="s">
        <v>40</v>
      </c>
      <c r="C11" s="30">
        <v>3331</v>
      </c>
      <c r="D11" s="31">
        <v>1695</v>
      </c>
      <c r="E11" s="31">
        <v>0</v>
      </c>
      <c r="F11" s="31">
        <v>1</v>
      </c>
    </row>
    <row r="12" spans="1:6" ht="16.5" customHeight="1" hidden="1">
      <c r="A12" s="35" t="s">
        <v>205</v>
      </c>
      <c r="B12" s="25" t="s">
        <v>40</v>
      </c>
      <c r="C12" s="30">
        <v>3331</v>
      </c>
      <c r="D12" s="31">
        <v>3755</v>
      </c>
      <c r="E12" s="31">
        <v>0</v>
      </c>
      <c r="F12" s="31">
        <v>1</v>
      </c>
    </row>
    <row r="13" spans="1:6" s="88" customFormat="1" ht="15" customHeight="1" hidden="1">
      <c r="A13" s="35" t="s">
        <v>206</v>
      </c>
      <c r="B13" s="155" t="s">
        <v>217</v>
      </c>
      <c r="C13" s="110">
        <v>4620</v>
      </c>
      <c r="D13" s="111">
        <f>7066+158</f>
        <v>7224</v>
      </c>
      <c r="E13" s="111">
        <v>1</v>
      </c>
      <c r="F13" s="111">
        <v>1</v>
      </c>
    </row>
    <row r="14" spans="1:6" s="88" customFormat="1" ht="15" customHeight="1" hidden="1">
      <c r="A14" s="35" t="s">
        <v>207</v>
      </c>
      <c r="B14" s="155" t="s">
        <v>217</v>
      </c>
      <c r="C14" s="110">
        <v>7387</v>
      </c>
      <c r="D14" s="111">
        <f>7066+158+1772</f>
        <v>8996</v>
      </c>
      <c r="E14" s="111">
        <v>1</v>
      </c>
      <c r="F14" s="111">
        <v>1</v>
      </c>
    </row>
    <row r="15" spans="1:6" s="88" customFormat="1" ht="15" customHeight="1" hidden="1">
      <c r="A15" s="35" t="s">
        <v>210</v>
      </c>
      <c r="B15" s="155" t="s">
        <v>217</v>
      </c>
      <c r="C15" s="110">
        <v>7387</v>
      </c>
      <c r="D15" s="110">
        <f>7726+158+1772+5023</f>
        <v>14679</v>
      </c>
      <c r="E15" s="110">
        <v>1</v>
      </c>
      <c r="F15" s="111">
        <v>1</v>
      </c>
    </row>
    <row r="16" spans="1:6" s="88" customFormat="1" ht="15" customHeight="1" hidden="1">
      <c r="A16" s="35" t="s">
        <v>214</v>
      </c>
      <c r="B16" s="155" t="s">
        <v>217</v>
      </c>
      <c r="C16" s="110">
        <v>8852</v>
      </c>
      <c r="D16" s="111">
        <v>19592</v>
      </c>
      <c r="E16" s="110">
        <v>1</v>
      </c>
      <c r="F16" s="111">
        <v>9</v>
      </c>
    </row>
    <row r="17" spans="1:6" s="88" customFormat="1" ht="15" customHeight="1" hidden="1">
      <c r="A17" s="35" t="s">
        <v>216</v>
      </c>
      <c r="B17" s="155" t="s">
        <v>217</v>
      </c>
      <c r="C17" s="110">
        <v>8852</v>
      </c>
      <c r="D17" s="111">
        <v>19739</v>
      </c>
      <c r="E17" s="110">
        <v>1</v>
      </c>
      <c r="F17" s="111">
        <v>9</v>
      </c>
    </row>
    <row r="18" spans="1:6" s="88" customFormat="1" ht="15" customHeight="1" hidden="1">
      <c r="A18" s="35" t="s">
        <v>218</v>
      </c>
      <c r="B18" s="155" t="s">
        <v>217</v>
      </c>
      <c r="C18" s="110">
        <v>8852</v>
      </c>
      <c r="D18" s="111">
        <v>19739</v>
      </c>
      <c r="E18" s="110">
        <v>1</v>
      </c>
      <c r="F18" s="111">
        <v>10</v>
      </c>
    </row>
    <row r="19" spans="1:6" s="88" customFormat="1" ht="15" customHeight="1">
      <c r="A19" s="35" t="s">
        <v>222</v>
      </c>
      <c r="B19" s="155" t="s">
        <v>217</v>
      </c>
      <c r="C19" s="110">
        <v>8852</v>
      </c>
      <c r="D19" s="110">
        <v>19739</v>
      </c>
      <c r="E19" s="110">
        <v>1</v>
      </c>
      <c r="F19" s="111">
        <v>11</v>
      </c>
    </row>
    <row r="20" spans="1:6" s="88" customFormat="1" ht="15" customHeight="1">
      <c r="A20" s="35" t="s">
        <v>228</v>
      </c>
      <c r="B20" s="155" t="s">
        <v>217</v>
      </c>
      <c r="C20" s="110">
        <v>8852</v>
      </c>
      <c r="D20" s="110">
        <v>19739</v>
      </c>
      <c r="E20" s="110">
        <v>1</v>
      </c>
      <c r="F20" s="111">
        <v>11</v>
      </c>
    </row>
    <row r="21" spans="1:6" s="88" customFormat="1" ht="15" customHeight="1">
      <c r="A21" s="35" t="s">
        <v>253</v>
      </c>
      <c r="B21" s="155" t="s">
        <v>217</v>
      </c>
      <c r="C21" s="110">
        <v>16342</v>
      </c>
      <c r="D21" s="110">
        <v>19739</v>
      </c>
      <c r="E21" s="110">
        <v>1</v>
      </c>
      <c r="F21" s="111">
        <v>11</v>
      </c>
    </row>
    <row r="22" spans="1:6" s="88" customFormat="1" ht="15" customHeight="1">
      <c r="A22" s="35" t="s">
        <v>254</v>
      </c>
      <c r="B22" s="155" t="s">
        <v>217</v>
      </c>
      <c r="C22" s="110">
        <v>15638</v>
      </c>
      <c r="D22" s="110">
        <v>8833</v>
      </c>
      <c r="E22" s="110">
        <v>1</v>
      </c>
      <c r="F22" s="111">
        <v>11</v>
      </c>
    </row>
    <row r="23" spans="1:6" s="88" customFormat="1" ht="15" customHeight="1">
      <c r="A23" s="35" t="s">
        <v>265</v>
      </c>
      <c r="B23" s="155" t="s">
        <v>217</v>
      </c>
      <c r="C23" s="110">
        <f>C25</f>
        <v>15638</v>
      </c>
      <c r="D23" s="110">
        <f>D25</f>
        <v>8833</v>
      </c>
      <c r="E23" s="110">
        <f>E25</f>
        <v>1</v>
      </c>
      <c r="F23" s="111">
        <f>F25</f>
        <v>11</v>
      </c>
    </row>
    <row r="24" spans="1:6" s="88" customFormat="1" ht="12" customHeight="1">
      <c r="A24" s="35"/>
      <c r="B24" s="109"/>
      <c r="C24" s="122"/>
      <c r="D24" s="122"/>
      <c r="E24" s="122"/>
      <c r="F24" s="111"/>
    </row>
    <row r="25" spans="1:6" s="88" customFormat="1" ht="15" customHeight="1">
      <c r="A25" s="52" t="s">
        <v>142</v>
      </c>
      <c r="B25" s="109"/>
      <c r="C25" s="122">
        <f>SUM(C27)</f>
        <v>15638</v>
      </c>
      <c r="D25" s="122">
        <f>SUM(D27)</f>
        <v>8833</v>
      </c>
      <c r="E25" s="122">
        <f>SUM(E27)</f>
        <v>1</v>
      </c>
      <c r="F25" s="111">
        <f>SUM(F27)</f>
        <v>11</v>
      </c>
    </row>
    <row r="26" spans="1:6" s="88" customFormat="1" ht="12" customHeight="1">
      <c r="A26" s="61"/>
      <c r="B26" s="92"/>
      <c r="C26" s="92"/>
      <c r="D26" s="92"/>
      <c r="E26" s="92"/>
      <c r="F26" s="91"/>
    </row>
    <row r="27" spans="1:6" s="136" customFormat="1" ht="15" customHeight="1">
      <c r="A27" s="59" t="s">
        <v>29</v>
      </c>
      <c r="B27" s="185">
        <v>158.7</v>
      </c>
      <c r="C27" s="112">
        <v>15638</v>
      </c>
      <c r="D27" s="113">
        <v>8833</v>
      </c>
      <c r="E27" s="113">
        <f>1</f>
        <v>1</v>
      </c>
      <c r="F27" s="114">
        <v>11</v>
      </c>
    </row>
    <row r="28" spans="1:6" s="88" customFormat="1" ht="15" customHeight="1">
      <c r="A28" s="202" t="s">
        <v>271</v>
      </c>
      <c r="D28" s="93"/>
      <c r="F28" s="93"/>
    </row>
  </sheetData>
  <printOptions horizontalCentered="1"/>
  <pageMargins left="0.7874015748031497" right="0.7874015748031497" top="4.133858267716536" bottom="0.984251968503937" header="0.3937007874015748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246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4.25" customHeight="1" hidden="1">
      <c r="A4" s="11" t="s">
        <v>138</v>
      </c>
      <c r="B4" s="25" t="s">
        <v>40</v>
      </c>
      <c r="C4" s="26">
        <v>11453</v>
      </c>
      <c r="D4" s="27">
        <v>2479</v>
      </c>
      <c r="E4" s="26">
        <v>0</v>
      </c>
      <c r="F4" s="27">
        <v>0</v>
      </c>
    </row>
    <row r="5" spans="1:6" ht="14.25" customHeight="1" hidden="1">
      <c r="A5" s="11" t="s">
        <v>139</v>
      </c>
      <c r="B5" s="25" t="s">
        <v>40</v>
      </c>
      <c r="C5" s="26">
        <v>11453</v>
      </c>
      <c r="D5" s="27">
        <v>2479</v>
      </c>
      <c r="E5" s="28">
        <v>0</v>
      </c>
      <c r="F5" s="29">
        <v>0</v>
      </c>
    </row>
    <row r="6" spans="1:6" ht="14.25" customHeight="1" hidden="1">
      <c r="A6" s="11" t="s">
        <v>140</v>
      </c>
      <c r="B6" s="25" t="s">
        <v>40</v>
      </c>
      <c r="C6" s="26">
        <v>11953</v>
      </c>
      <c r="D6" s="27">
        <v>2479</v>
      </c>
      <c r="E6" s="28">
        <v>0</v>
      </c>
      <c r="F6" s="29">
        <v>0</v>
      </c>
    </row>
    <row r="7" spans="1:6" ht="15" customHeight="1" hidden="1">
      <c r="A7" s="11" t="s">
        <v>141</v>
      </c>
      <c r="B7" s="25" t="s">
        <v>40</v>
      </c>
      <c r="C7" s="26">
        <v>9056</v>
      </c>
      <c r="D7" s="27">
        <v>1468</v>
      </c>
      <c r="E7" s="28">
        <v>0</v>
      </c>
      <c r="F7" s="29">
        <v>0</v>
      </c>
    </row>
    <row r="8" spans="1:6" ht="15" customHeight="1" hidden="1">
      <c r="A8" s="11" t="s">
        <v>122</v>
      </c>
      <c r="B8" s="25" t="s">
        <v>40</v>
      </c>
      <c r="C8" s="26">
        <v>9736</v>
      </c>
      <c r="D8" s="27">
        <v>1468</v>
      </c>
      <c r="E8" s="28">
        <v>0</v>
      </c>
      <c r="F8" s="29">
        <v>0</v>
      </c>
    </row>
    <row r="9" spans="1:6" ht="15" customHeight="1" hidden="1">
      <c r="A9" s="11" t="s">
        <v>123</v>
      </c>
      <c r="B9" s="25" t="s">
        <v>40</v>
      </c>
      <c r="C9" s="30">
        <v>9736</v>
      </c>
      <c r="D9" s="31">
        <v>1468</v>
      </c>
      <c r="E9" s="31">
        <v>3</v>
      </c>
      <c r="F9" s="31">
        <v>35</v>
      </c>
    </row>
    <row r="10" spans="1:6" ht="1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5" customHeight="1" hidden="1">
      <c r="A11" s="35" t="s">
        <v>102</v>
      </c>
      <c r="B11" s="25" t="s">
        <v>40</v>
      </c>
      <c r="C11" s="30">
        <v>8556</v>
      </c>
      <c r="D11" s="31">
        <v>1068</v>
      </c>
      <c r="E11" s="31">
        <v>3</v>
      </c>
      <c r="F11" s="31">
        <v>19</v>
      </c>
    </row>
    <row r="12" spans="1:6" ht="15" customHeight="1" hidden="1">
      <c r="A12" s="35" t="s">
        <v>205</v>
      </c>
      <c r="B12" s="25" t="s">
        <v>40</v>
      </c>
      <c r="C12" s="30">
        <v>8556</v>
      </c>
      <c r="D12" s="31">
        <v>1068</v>
      </c>
      <c r="E12" s="31">
        <v>3</v>
      </c>
      <c r="F12" s="31">
        <v>19</v>
      </c>
    </row>
    <row r="13" spans="1:6" s="88" customFormat="1" ht="15" customHeight="1" hidden="1">
      <c r="A13" s="35" t="s">
        <v>206</v>
      </c>
      <c r="B13" s="155" t="s">
        <v>217</v>
      </c>
      <c r="C13" s="110">
        <v>8556</v>
      </c>
      <c r="D13" s="111">
        <v>1068</v>
      </c>
      <c r="E13" s="111">
        <v>3</v>
      </c>
      <c r="F13" s="111">
        <v>19</v>
      </c>
    </row>
    <row r="14" spans="1:6" s="88" customFormat="1" ht="15" customHeight="1" hidden="1">
      <c r="A14" s="35" t="s">
        <v>207</v>
      </c>
      <c r="B14" s="155" t="s">
        <v>217</v>
      </c>
      <c r="C14" s="110">
        <v>8556</v>
      </c>
      <c r="D14" s="111">
        <v>1068</v>
      </c>
      <c r="E14" s="111">
        <v>3</v>
      </c>
      <c r="F14" s="111">
        <v>19</v>
      </c>
    </row>
    <row r="15" spans="1:6" s="88" customFormat="1" ht="15" customHeight="1" hidden="1">
      <c r="A15" s="35" t="s">
        <v>210</v>
      </c>
      <c r="B15" s="155" t="s">
        <v>217</v>
      </c>
      <c r="C15" s="110">
        <v>8556</v>
      </c>
      <c r="D15" s="111">
        <v>1068</v>
      </c>
      <c r="E15" s="111">
        <v>3</v>
      </c>
      <c r="F15" s="111">
        <v>19</v>
      </c>
    </row>
    <row r="16" spans="1:6" s="88" customFormat="1" ht="15" customHeight="1" hidden="1">
      <c r="A16" s="35" t="s">
        <v>214</v>
      </c>
      <c r="B16" s="155" t="s">
        <v>217</v>
      </c>
      <c r="C16" s="110">
        <v>8556</v>
      </c>
      <c r="D16" s="110">
        <v>1068</v>
      </c>
      <c r="E16" s="110">
        <v>3</v>
      </c>
      <c r="F16" s="111">
        <v>19</v>
      </c>
    </row>
    <row r="17" spans="1:6" s="88" customFormat="1" ht="15" customHeight="1" hidden="1">
      <c r="A17" s="35" t="s">
        <v>216</v>
      </c>
      <c r="B17" s="155" t="s">
        <v>217</v>
      </c>
      <c r="C17" s="110">
        <v>8556</v>
      </c>
      <c r="D17" s="110">
        <v>1068</v>
      </c>
      <c r="E17" s="110">
        <v>3</v>
      </c>
      <c r="F17" s="111">
        <v>19</v>
      </c>
    </row>
    <row r="18" spans="1:6" s="88" customFormat="1" ht="15" customHeight="1" hidden="1">
      <c r="A18" s="35" t="s">
        <v>218</v>
      </c>
      <c r="B18" s="155" t="s">
        <v>217</v>
      </c>
      <c r="C18" s="110">
        <v>8556</v>
      </c>
      <c r="D18" s="110">
        <v>1068</v>
      </c>
      <c r="E18" s="110">
        <v>3</v>
      </c>
      <c r="F18" s="111">
        <v>19</v>
      </c>
    </row>
    <row r="19" spans="1:6" s="88" customFormat="1" ht="15" customHeight="1">
      <c r="A19" s="35" t="s">
        <v>222</v>
      </c>
      <c r="B19" s="155" t="s">
        <v>217</v>
      </c>
      <c r="C19" s="110">
        <v>8556</v>
      </c>
      <c r="D19" s="110">
        <v>1068</v>
      </c>
      <c r="E19" s="110">
        <v>3</v>
      </c>
      <c r="F19" s="111">
        <v>19</v>
      </c>
    </row>
    <row r="20" spans="1:6" s="88" customFormat="1" ht="15" customHeight="1">
      <c r="A20" s="35" t="s">
        <v>228</v>
      </c>
      <c r="B20" s="155" t="s">
        <v>217</v>
      </c>
      <c r="C20" s="110">
        <v>8556</v>
      </c>
      <c r="D20" s="110">
        <v>1068</v>
      </c>
      <c r="E20" s="110">
        <v>3</v>
      </c>
      <c r="F20" s="111">
        <v>19</v>
      </c>
    </row>
    <row r="21" spans="1:6" s="88" customFormat="1" ht="15" customHeight="1">
      <c r="A21" s="35" t="s">
        <v>253</v>
      </c>
      <c r="B21" s="155" t="s">
        <v>217</v>
      </c>
      <c r="C21" s="110">
        <v>8556</v>
      </c>
      <c r="D21" s="110">
        <v>2928</v>
      </c>
      <c r="E21" s="110">
        <v>3</v>
      </c>
      <c r="F21" s="111">
        <v>19</v>
      </c>
    </row>
    <row r="22" spans="1:6" s="88" customFormat="1" ht="15" customHeight="1">
      <c r="A22" s="35" t="s">
        <v>254</v>
      </c>
      <c r="B22" s="155" t="s">
        <v>217</v>
      </c>
      <c r="C22" s="110">
        <v>10101</v>
      </c>
      <c r="D22" s="110">
        <v>2928</v>
      </c>
      <c r="E22" s="110">
        <v>5</v>
      </c>
      <c r="F22" s="111">
        <v>19</v>
      </c>
    </row>
    <row r="23" spans="1:6" s="88" customFormat="1" ht="15" customHeight="1">
      <c r="A23" s="35" t="s">
        <v>265</v>
      </c>
      <c r="B23" s="155" t="s">
        <v>217</v>
      </c>
      <c r="C23" s="110">
        <f>C25</f>
        <v>10101</v>
      </c>
      <c r="D23" s="110">
        <f>D25</f>
        <v>2928</v>
      </c>
      <c r="E23" s="110">
        <f>E25</f>
        <v>5</v>
      </c>
      <c r="F23" s="111">
        <f>F25</f>
        <v>19</v>
      </c>
    </row>
    <row r="24" spans="1:6" s="88" customFormat="1" ht="15" customHeight="1">
      <c r="A24" s="35"/>
      <c r="B24" s="109"/>
      <c r="C24" s="110"/>
      <c r="D24" s="110"/>
      <c r="E24" s="110"/>
      <c r="F24" s="111"/>
    </row>
    <row r="25" spans="1:6" s="88" customFormat="1" ht="15" customHeight="1">
      <c r="A25" s="52" t="s">
        <v>143</v>
      </c>
      <c r="B25" s="109"/>
      <c r="C25" s="110">
        <f>SUM(C27)</f>
        <v>10101</v>
      </c>
      <c r="D25" s="110">
        <f>SUM(D27)</f>
        <v>2928</v>
      </c>
      <c r="E25" s="110">
        <f>SUM(E27)</f>
        <v>5</v>
      </c>
      <c r="F25" s="111">
        <f>SUM(F27)</f>
        <v>19</v>
      </c>
    </row>
    <row r="26" spans="1:6" s="88" customFormat="1" ht="15" customHeight="1">
      <c r="A26" s="90"/>
      <c r="B26" s="92"/>
      <c r="C26" s="92"/>
      <c r="D26" s="92"/>
      <c r="E26" s="92"/>
      <c r="F26" s="91"/>
    </row>
    <row r="27" spans="1:6" s="88" customFormat="1" ht="15" customHeight="1">
      <c r="A27" s="63" t="s">
        <v>52</v>
      </c>
      <c r="B27" s="162">
        <v>63.03</v>
      </c>
      <c r="C27" s="112">
        <v>10101</v>
      </c>
      <c r="D27" s="113">
        <v>2928</v>
      </c>
      <c r="E27" s="113">
        <v>5</v>
      </c>
      <c r="F27" s="114">
        <v>19</v>
      </c>
    </row>
    <row r="28" spans="1:6" s="88" customFormat="1" ht="15" customHeight="1">
      <c r="A28" s="10" t="s">
        <v>259</v>
      </c>
      <c r="D28" s="93"/>
      <c r="F28" s="93"/>
    </row>
    <row r="29" ht="15" customHeight="1"/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s="12" customFormat="1" ht="40.5" customHeight="1">
      <c r="A1" s="33" t="s">
        <v>248</v>
      </c>
      <c r="B1" s="43"/>
      <c r="C1" s="42"/>
      <c r="D1" s="41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74532</v>
      </c>
      <c r="D4" s="27">
        <v>39052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75629</v>
      </c>
      <c r="D5" s="29">
        <v>39949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78662</v>
      </c>
      <c r="D6" s="29">
        <v>44440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84446</v>
      </c>
      <c r="D7" s="29">
        <v>49397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99363</v>
      </c>
      <c r="D8" s="29">
        <v>52894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100736</v>
      </c>
      <c r="D9" s="31">
        <v>56422</v>
      </c>
      <c r="E9" s="30">
        <v>31</v>
      </c>
      <c r="F9" s="31">
        <v>276</v>
      </c>
    </row>
    <row r="10" spans="1:6" ht="13.5" customHeight="1" hidden="1">
      <c r="A10" s="35" t="s">
        <v>124</v>
      </c>
      <c r="B10" s="25" t="s">
        <v>40</v>
      </c>
      <c r="C10" s="30">
        <v>104609</v>
      </c>
      <c r="D10" s="31">
        <v>58050</v>
      </c>
      <c r="E10" s="30">
        <v>31</v>
      </c>
      <c r="F10" s="31">
        <v>299</v>
      </c>
    </row>
    <row r="11" spans="1:6" ht="13.5" customHeight="1" hidden="1">
      <c r="A11" s="35" t="s">
        <v>102</v>
      </c>
      <c r="B11" s="25" t="s">
        <v>40</v>
      </c>
      <c r="C11" s="30">
        <v>102392</v>
      </c>
      <c r="D11" s="31">
        <v>58664</v>
      </c>
      <c r="E11" s="30">
        <v>31</v>
      </c>
      <c r="F11" s="31">
        <v>280</v>
      </c>
    </row>
    <row r="12" spans="1:6" ht="13.5" customHeight="1" hidden="1">
      <c r="A12" s="35" t="s">
        <v>205</v>
      </c>
      <c r="B12" s="25" t="s">
        <v>40</v>
      </c>
      <c r="C12" s="30">
        <v>102610</v>
      </c>
      <c r="D12" s="31">
        <v>58883</v>
      </c>
      <c r="E12" s="30">
        <v>32</v>
      </c>
      <c r="F12" s="31">
        <v>280</v>
      </c>
    </row>
    <row r="13" spans="1:6" s="88" customFormat="1" ht="13.5" customHeight="1" hidden="1">
      <c r="A13" s="35" t="s">
        <v>206</v>
      </c>
      <c r="B13" s="155" t="s">
        <v>217</v>
      </c>
      <c r="C13" s="110">
        <v>105493</v>
      </c>
      <c r="D13" s="111">
        <v>70033</v>
      </c>
      <c r="E13" s="110">
        <v>61</v>
      </c>
      <c r="F13" s="111">
        <v>294</v>
      </c>
    </row>
    <row r="14" spans="1:6" s="88" customFormat="1" ht="13.5" customHeight="1" hidden="1">
      <c r="A14" s="35" t="s">
        <v>207</v>
      </c>
      <c r="B14" s="155" t="s">
        <v>217</v>
      </c>
      <c r="C14" s="110">
        <v>115484</v>
      </c>
      <c r="D14" s="111">
        <v>73919</v>
      </c>
      <c r="E14" s="110">
        <v>257</v>
      </c>
      <c r="F14" s="111">
        <v>298</v>
      </c>
    </row>
    <row r="15" spans="1:6" s="88" customFormat="1" ht="13.5" customHeight="1" hidden="1">
      <c r="A15" s="35" t="s">
        <v>210</v>
      </c>
      <c r="B15" s="155" t="s">
        <v>217</v>
      </c>
      <c r="C15" s="110">
        <v>116400</v>
      </c>
      <c r="D15" s="110">
        <v>76696</v>
      </c>
      <c r="E15" s="110">
        <v>257</v>
      </c>
      <c r="F15" s="111">
        <v>299</v>
      </c>
    </row>
    <row r="16" spans="1:6" ht="13.5" customHeight="1" hidden="1">
      <c r="A16" s="35" t="s">
        <v>214</v>
      </c>
      <c r="B16" s="155" t="s">
        <v>217</v>
      </c>
      <c r="C16" s="110">
        <v>117290</v>
      </c>
      <c r="D16" s="110">
        <v>88220</v>
      </c>
      <c r="E16" s="110">
        <v>257</v>
      </c>
      <c r="F16" s="111">
        <v>299</v>
      </c>
    </row>
    <row r="17" spans="1:6" ht="13.5" customHeight="1" hidden="1">
      <c r="A17" s="35" t="s">
        <v>216</v>
      </c>
      <c r="B17" s="155" t="s">
        <v>217</v>
      </c>
      <c r="C17" s="110">
        <v>117290</v>
      </c>
      <c r="D17" s="110">
        <v>94615</v>
      </c>
      <c r="E17" s="110">
        <v>257</v>
      </c>
      <c r="F17" s="111">
        <v>299</v>
      </c>
    </row>
    <row r="18" spans="1:6" ht="13.5" customHeight="1" hidden="1">
      <c r="A18" s="35" t="s">
        <v>218</v>
      </c>
      <c r="B18" s="155" t="s">
        <v>217</v>
      </c>
      <c r="C18" s="110">
        <v>117290</v>
      </c>
      <c r="D18" s="110">
        <v>97932</v>
      </c>
      <c r="E18" s="110">
        <v>258</v>
      </c>
      <c r="F18" s="111">
        <v>501</v>
      </c>
    </row>
    <row r="19" spans="1:6" s="88" customFormat="1" ht="13.5" customHeight="1">
      <c r="A19" s="35" t="s">
        <v>222</v>
      </c>
      <c r="B19" s="155" t="s">
        <v>217</v>
      </c>
      <c r="C19" s="110">
        <v>117290</v>
      </c>
      <c r="D19" s="110">
        <v>102163</v>
      </c>
      <c r="E19" s="110">
        <v>260</v>
      </c>
      <c r="F19" s="111">
        <v>507</v>
      </c>
    </row>
    <row r="20" spans="1:6" s="88" customFormat="1" ht="13.5" customHeight="1">
      <c r="A20" s="35" t="s">
        <v>228</v>
      </c>
      <c r="B20" s="155" t="s">
        <v>217</v>
      </c>
      <c r="C20" s="110">
        <v>117854</v>
      </c>
      <c r="D20" s="110">
        <v>107440</v>
      </c>
      <c r="E20" s="110">
        <v>260</v>
      </c>
      <c r="F20" s="111">
        <v>507</v>
      </c>
    </row>
    <row r="21" spans="1:6" s="88" customFormat="1" ht="13.5" customHeight="1">
      <c r="A21" s="35" t="s">
        <v>253</v>
      </c>
      <c r="B21" s="155" t="s">
        <v>217</v>
      </c>
      <c r="C21" s="110">
        <v>105008</v>
      </c>
      <c r="D21" s="110">
        <v>161420</v>
      </c>
      <c r="E21" s="110">
        <v>37</v>
      </c>
      <c r="F21" s="111">
        <v>391</v>
      </c>
    </row>
    <row r="22" spans="1:6" s="88" customFormat="1" ht="13.5" customHeight="1">
      <c r="A22" s="35" t="s">
        <v>254</v>
      </c>
      <c r="B22" s="155" t="s">
        <v>217</v>
      </c>
      <c r="C22" s="110">
        <v>105053</v>
      </c>
      <c r="D22" s="110">
        <v>163164</v>
      </c>
      <c r="E22" s="110">
        <v>37</v>
      </c>
      <c r="F22" s="111">
        <v>391</v>
      </c>
    </row>
    <row r="23" spans="1:6" s="88" customFormat="1" ht="13.5" customHeight="1">
      <c r="A23" s="35" t="s">
        <v>267</v>
      </c>
      <c r="B23" s="155" t="s">
        <v>217</v>
      </c>
      <c r="C23" s="110">
        <f>C25+C47</f>
        <v>105053</v>
      </c>
      <c r="D23" s="110">
        <f>D25+D47</f>
        <v>166846</v>
      </c>
      <c r="E23" s="110">
        <f>E25+E47</f>
        <v>37</v>
      </c>
      <c r="F23" s="111">
        <f>F25+F47</f>
        <v>391</v>
      </c>
    </row>
    <row r="24" spans="1:6" s="88" customFormat="1" ht="9" customHeight="1">
      <c r="A24" s="35"/>
      <c r="B24" s="109"/>
      <c r="C24" s="122"/>
      <c r="D24" s="122"/>
      <c r="E24" s="122"/>
      <c r="F24" s="111"/>
    </row>
    <row r="25" spans="1:6" ht="13.5" customHeight="1">
      <c r="A25" s="52" t="s">
        <v>146</v>
      </c>
      <c r="B25" s="32"/>
      <c r="C25" s="53">
        <f>SUM(C27:C45)</f>
        <v>0</v>
      </c>
      <c r="D25" s="53">
        <f>SUM(D27:D45)</f>
        <v>106011</v>
      </c>
      <c r="E25" s="53">
        <f>SUM(E27:E45)</f>
        <v>5</v>
      </c>
      <c r="F25" s="31">
        <f>SUM(F27:F45)</f>
        <v>137</v>
      </c>
    </row>
    <row r="26" spans="1:6" ht="9" customHeight="1">
      <c r="A26" s="37"/>
      <c r="B26" s="32"/>
      <c r="C26" s="44"/>
      <c r="D26" s="44"/>
      <c r="E26" s="15"/>
      <c r="F26" s="46"/>
    </row>
    <row r="27" spans="1:6" s="88" customFormat="1" ht="15" customHeight="1">
      <c r="A27" s="58" t="s">
        <v>30</v>
      </c>
      <c r="B27" s="161">
        <v>28.81</v>
      </c>
      <c r="C27" s="126">
        <v>0</v>
      </c>
      <c r="D27" s="126">
        <v>12913</v>
      </c>
      <c r="E27" s="126">
        <v>3</v>
      </c>
      <c r="F27" s="129">
        <v>20</v>
      </c>
    </row>
    <row r="28" spans="1:6" s="88" customFormat="1" ht="15" customHeight="1">
      <c r="A28" s="58" t="s">
        <v>105</v>
      </c>
      <c r="B28" s="161">
        <v>9.9</v>
      </c>
      <c r="C28" s="126">
        <v>0</v>
      </c>
      <c r="D28" s="126">
        <v>1430</v>
      </c>
      <c r="E28" s="126">
        <v>0</v>
      </c>
      <c r="F28" s="129">
        <v>1</v>
      </c>
    </row>
    <row r="29" spans="1:6" s="88" customFormat="1" ht="15" customHeight="1">
      <c r="A29" s="58" t="s">
        <v>106</v>
      </c>
      <c r="B29" s="161">
        <v>22.5</v>
      </c>
      <c r="C29" s="126">
        <v>0</v>
      </c>
      <c r="D29" s="126">
        <v>7520</v>
      </c>
      <c r="E29" s="126">
        <v>0</v>
      </c>
      <c r="F29" s="129">
        <v>9</v>
      </c>
    </row>
    <row r="30" spans="1:6" s="88" customFormat="1" ht="15" customHeight="1">
      <c r="A30" s="58" t="s">
        <v>32</v>
      </c>
      <c r="B30" s="161">
        <v>6.2</v>
      </c>
      <c r="C30" s="126">
        <v>0</v>
      </c>
      <c r="D30" s="126">
        <v>5200</v>
      </c>
      <c r="E30" s="126">
        <v>2</v>
      </c>
      <c r="F30" s="129">
        <v>5</v>
      </c>
    </row>
    <row r="31" spans="1:6" s="88" customFormat="1" ht="15" customHeight="1">
      <c r="A31" s="58" t="s">
        <v>33</v>
      </c>
      <c r="B31" s="161">
        <v>8.7</v>
      </c>
      <c r="C31" s="126">
        <v>0</v>
      </c>
      <c r="D31" s="126">
        <v>3700</v>
      </c>
      <c r="E31" s="126">
        <v>0</v>
      </c>
      <c r="F31" s="129">
        <v>3</v>
      </c>
    </row>
    <row r="32" spans="1:6" s="88" customFormat="1" ht="15" customHeight="1">
      <c r="A32" s="58" t="s">
        <v>125</v>
      </c>
      <c r="B32" s="161">
        <v>12.1</v>
      </c>
      <c r="C32" s="126">
        <v>0</v>
      </c>
      <c r="D32" s="126">
        <v>0</v>
      </c>
      <c r="E32" s="126">
        <v>0</v>
      </c>
      <c r="F32" s="129">
        <v>4</v>
      </c>
    </row>
    <row r="33" spans="1:6" s="88" customFormat="1" ht="15" customHeight="1">
      <c r="A33" s="58" t="s">
        <v>34</v>
      </c>
      <c r="B33" s="161">
        <v>9.35</v>
      </c>
      <c r="C33" s="126">
        <v>0</v>
      </c>
      <c r="D33" s="126">
        <v>5060</v>
      </c>
      <c r="E33" s="126">
        <v>0</v>
      </c>
      <c r="F33" s="129">
        <v>11</v>
      </c>
    </row>
    <row r="34" spans="1:6" s="88" customFormat="1" ht="15" customHeight="1">
      <c r="A34" s="58" t="s">
        <v>35</v>
      </c>
      <c r="B34" s="161">
        <v>24.2</v>
      </c>
      <c r="C34" s="126">
        <v>0</v>
      </c>
      <c r="D34" s="126">
        <v>5619</v>
      </c>
      <c r="E34" s="126">
        <v>0</v>
      </c>
      <c r="F34" s="129">
        <v>4</v>
      </c>
    </row>
    <row r="35" spans="1:6" s="88" customFormat="1" ht="15" customHeight="1">
      <c r="A35" s="58" t="s">
        <v>126</v>
      </c>
      <c r="B35" s="161">
        <v>4</v>
      </c>
      <c r="C35" s="126">
        <v>0</v>
      </c>
      <c r="D35" s="126">
        <v>800</v>
      </c>
      <c r="E35" s="126">
        <v>0</v>
      </c>
      <c r="F35" s="129">
        <v>4</v>
      </c>
    </row>
    <row r="36" spans="1:6" s="88" customFormat="1" ht="15" customHeight="1">
      <c r="A36" s="58" t="s">
        <v>129</v>
      </c>
      <c r="B36" s="161">
        <v>4</v>
      </c>
      <c r="C36" s="126">
        <v>0</v>
      </c>
      <c r="D36" s="126">
        <v>780</v>
      </c>
      <c r="E36" s="126">
        <v>0</v>
      </c>
      <c r="F36" s="129">
        <v>7</v>
      </c>
    </row>
    <row r="37" spans="1:6" s="88" customFormat="1" ht="15" customHeight="1">
      <c r="A37" s="58" t="s">
        <v>127</v>
      </c>
      <c r="B37" s="161">
        <v>5</v>
      </c>
      <c r="C37" s="126">
        <v>0</v>
      </c>
      <c r="D37" s="126">
        <v>3400</v>
      </c>
      <c r="E37" s="126">
        <v>0</v>
      </c>
      <c r="F37" s="129">
        <v>6</v>
      </c>
    </row>
    <row r="38" spans="1:6" s="88" customFormat="1" ht="15" customHeight="1">
      <c r="A38" s="58" t="s">
        <v>128</v>
      </c>
      <c r="B38" s="161">
        <v>11</v>
      </c>
      <c r="C38" s="126">
        <v>0</v>
      </c>
      <c r="D38" s="126">
        <v>12870</v>
      </c>
      <c r="E38" s="126">
        <v>0</v>
      </c>
      <c r="F38" s="129">
        <v>14</v>
      </c>
    </row>
    <row r="39" spans="1:6" s="88" customFormat="1" ht="15" customHeight="1">
      <c r="A39" s="58" t="s">
        <v>36</v>
      </c>
      <c r="B39" s="161">
        <v>14.5</v>
      </c>
      <c r="C39" s="126">
        <v>0</v>
      </c>
      <c r="D39" s="126">
        <v>6340</v>
      </c>
      <c r="E39" s="126">
        <v>0</v>
      </c>
      <c r="F39" s="129">
        <v>4</v>
      </c>
    </row>
    <row r="40" spans="1:6" s="88" customFormat="1" ht="15" customHeight="1">
      <c r="A40" s="58" t="s">
        <v>130</v>
      </c>
      <c r="B40" s="161">
        <v>5.5</v>
      </c>
      <c r="C40" s="126">
        <v>0</v>
      </c>
      <c r="D40" s="126">
        <v>660</v>
      </c>
      <c r="E40" s="126">
        <v>0</v>
      </c>
      <c r="F40" s="129">
        <v>3</v>
      </c>
    </row>
    <row r="41" spans="1:6" s="88" customFormat="1" ht="15" customHeight="1">
      <c r="A41" s="58" t="s">
        <v>131</v>
      </c>
      <c r="B41" s="161">
        <v>6</v>
      </c>
      <c r="C41" s="126">
        <v>0</v>
      </c>
      <c r="D41" s="126">
        <v>2240</v>
      </c>
      <c r="E41" s="126">
        <v>0</v>
      </c>
      <c r="F41" s="129">
        <v>9</v>
      </c>
    </row>
    <row r="42" spans="1:6" s="88" customFormat="1" ht="15" customHeight="1">
      <c r="A42" s="58" t="s">
        <v>230</v>
      </c>
      <c r="B42" s="161">
        <v>11.71</v>
      </c>
      <c r="C42" s="126">
        <v>0</v>
      </c>
      <c r="D42" s="126">
        <v>6650</v>
      </c>
      <c r="E42" s="126">
        <v>0</v>
      </c>
      <c r="F42" s="129">
        <v>10</v>
      </c>
    </row>
    <row r="43" spans="1:6" s="88" customFormat="1" ht="15" customHeight="1">
      <c r="A43" s="58" t="s">
        <v>37</v>
      </c>
      <c r="B43" s="161">
        <v>5.68</v>
      </c>
      <c r="C43" s="126">
        <v>0</v>
      </c>
      <c r="D43" s="126">
        <v>5500</v>
      </c>
      <c r="E43" s="126">
        <v>0</v>
      </c>
      <c r="F43" s="129">
        <v>5</v>
      </c>
    </row>
    <row r="44" spans="1:6" s="88" customFormat="1" ht="15" customHeight="1">
      <c r="A44" s="58" t="s">
        <v>38</v>
      </c>
      <c r="B44" s="161">
        <v>8.32</v>
      </c>
      <c r="C44" s="132">
        <v>0</v>
      </c>
      <c r="D44" s="126">
        <v>9974</v>
      </c>
      <c r="E44" s="126">
        <v>0</v>
      </c>
      <c r="F44" s="129">
        <v>9</v>
      </c>
    </row>
    <row r="45" spans="1:6" s="88" customFormat="1" ht="15" customHeight="1">
      <c r="A45" s="58" t="s">
        <v>231</v>
      </c>
      <c r="B45" s="161">
        <v>16</v>
      </c>
      <c r="C45" s="132">
        <v>0</v>
      </c>
      <c r="D45" s="126">
        <v>15355</v>
      </c>
      <c r="E45" s="126">
        <v>0</v>
      </c>
      <c r="F45" s="129">
        <v>9</v>
      </c>
    </row>
    <row r="46" spans="1:6" s="10" customFormat="1" ht="13.5" customHeight="1">
      <c r="A46" s="54"/>
      <c r="B46" s="14"/>
      <c r="C46" s="14"/>
      <c r="D46" s="14"/>
      <c r="E46" s="14"/>
      <c r="F46" s="9"/>
    </row>
    <row r="47" spans="1:6" s="93" customFormat="1" ht="15" customHeight="1">
      <c r="A47" s="190" t="s">
        <v>142</v>
      </c>
      <c r="B47" s="191"/>
      <c r="C47" s="192">
        <f>SUM(C51:C52)</f>
        <v>105053</v>
      </c>
      <c r="D47" s="192">
        <f>SUM(D51:D52)</f>
        <v>60835</v>
      </c>
      <c r="E47" s="192">
        <f>SUM(E51:E52)</f>
        <v>32</v>
      </c>
      <c r="F47" s="193">
        <f>SUM(F51:F52)</f>
        <v>254</v>
      </c>
    </row>
    <row r="48" spans="1:6" ht="37.5" customHeight="1">
      <c r="A48" s="33" t="s">
        <v>249</v>
      </c>
      <c r="B48" s="43"/>
      <c r="C48" s="42"/>
      <c r="D48" s="41"/>
      <c r="E48" s="41"/>
      <c r="F48" s="42"/>
    </row>
    <row r="49" spans="1:6" ht="16.5" customHeight="1">
      <c r="A49" s="34" t="s">
        <v>27</v>
      </c>
      <c r="B49" s="20" t="s">
        <v>103</v>
      </c>
      <c r="C49" s="21" t="s">
        <v>1</v>
      </c>
      <c r="D49" s="22" t="s">
        <v>133</v>
      </c>
      <c r="E49" s="22" t="s">
        <v>256</v>
      </c>
      <c r="F49" s="22" t="s">
        <v>135</v>
      </c>
    </row>
    <row r="50" spans="1:6" ht="16.5" customHeight="1">
      <c r="A50" s="1" t="s">
        <v>104</v>
      </c>
      <c r="B50" s="13" t="s">
        <v>28</v>
      </c>
      <c r="C50" s="13" t="s">
        <v>4</v>
      </c>
      <c r="D50" s="24" t="s">
        <v>4</v>
      </c>
      <c r="E50" s="13" t="s">
        <v>136</v>
      </c>
      <c r="F50" s="24" t="s">
        <v>137</v>
      </c>
    </row>
    <row r="51" spans="1:6" s="88" customFormat="1" ht="13.5" customHeight="1">
      <c r="A51" s="58" t="s">
        <v>29</v>
      </c>
      <c r="B51" s="161">
        <v>158.7</v>
      </c>
      <c r="C51" s="120">
        <v>99101</v>
      </c>
      <c r="D51" s="120">
        <v>59025</v>
      </c>
      <c r="E51" s="120">
        <v>32</v>
      </c>
      <c r="F51" s="121">
        <v>251</v>
      </c>
    </row>
    <row r="52" spans="1:6" s="88" customFormat="1" ht="13.5" customHeight="1">
      <c r="A52" s="59" t="s">
        <v>31</v>
      </c>
      <c r="B52" s="162">
        <v>13.5</v>
      </c>
      <c r="C52" s="113">
        <v>5952</v>
      </c>
      <c r="D52" s="113">
        <v>1810</v>
      </c>
      <c r="E52" s="113">
        <v>0</v>
      </c>
      <c r="F52" s="143">
        <v>3</v>
      </c>
    </row>
    <row r="53" spans="1:6" ht="15" customHeight="1">
      <c r="A53" s="202" t="s">
        <v>269</v>
      </c>
      <c r="B53" s="194"/>
      <c r="C53" s="195"/>
      <c r="D53" s="195"/>
      <c r="E53" s="203"/>
      <c r="F53" s="203"/>
    </row>
    <row r="54" spans="1:6" s="88" customFormat="1" ht="13.5" customHeight="1">
      <c r="A54" s="58"/>
      <c r="B54" s="196"/>
      <c r="C54" s="121"/>
      <c r="D54" s="121"/>
      <c r="E54" s="121"/>
      <c r="F54" s="121"/>
    </row>
    <row r="55" spans="2:6" ht="16.5">
      <c r="B55" s="10"/>
      <c r="C55" s="10"/>
      <c r="F55" s="10"/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3" sqref="C23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264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 t="s">
        <v>40</v>
      </c>
      <c r="C4" s="26">
        <v>180</v>
      </c>
      <c r="D4" s="27">
        <v>2014</v>
      </c>
      <c r="E4" s="26">
        <v>0</v>
      </c>
      <c r="F4" s="27">
        <v>0</v>
      </c>
    </row>
    <row r="5" spans="1:6" ht="12.75" customHeight="1" hidden="1">
      <c r="A5" s="11" t="s">
        <v>139</v>
      </c>
      <c r="B5" s="25" t="s">
        <v>40</v>
      </c>
      <c r="C5" s="28">
        <v>1048</v>
      </c>
      <c r="D5" s="29">
        <v>2179</v>
      </c>
      <c r="E5" s="28">
        <v>0</v>
      </c>
      <c r="F5" s="29">
        <v>0</v>
      </c>
    </row>
    <row r="6" spans="1:6" ht="12.75" customHeight="1" hidden="1">
      <c r="A6" s="11" t="s">
        <v>140</v>
      </c>
      <c r="B6" s="25" t="s">
        <v>40</v>
      </c>
      <c r="C6" s="28">
        <v>1048</v>
      </c>
      <c r="D6" s="29">
        <v>2179</v>
      </c>
      <c r="E6" s="28">
        <v>0</v>
      </c>
      <c r="F6" s="29">
        <v>0</v>
      </c>
    </row>
    <row r="7" spans="1:6" ht="17.25" customHeight="1" hidden="1">
      <c r="A7" s="11" t="s">
        <v>141</v>
      </c>
      <c r="B7" s="25" t="s">
        <v>40</v>
      </c>
      <c r="C7" s="28">
        <v>1048</v>
      </c>
      <c r="D7" s="29">
        <v>2179</v>
      </c>
      <c r="E7" s="28">
        <v>0</v>
      </c>
      <c r="F7" s="29">
        <v>0</v>
      </c>
    </row>
    <row r="8" spans="1:6" ht="17.25" customHeight="1" hidden="1">
      <c r="A8" s="11" t="s">
        <v>122</v>
      </c>
      <c r="B8" s="25" t="s">
        <v>40</v>
      </c>
      <c r="C8" s="28">
        <v>1048</v>
      </c>
      <c r="D8" s="29">
        <v>2179</v>
      </c>
      <c r="E8" s="28">
        <v>0</v>
      </c>
      <c r="F8" s="29">
        <v>0</v>
      </c>
    </row>
    <row r="9" spans="1:6" ht="17.25" customHeight="1" hidden="1">
      <c r="A9" s="11" t="s">
        <v>123</v>
      </c>
      <c r="B9" s="25" t="s">
        <v>40</v>
      </c>
      <c r="C9" s="30">
        <v>1175</v>
      </c>
      <c r="D9" s="31">
        <v>0</v>
      </c>
      <c r="E9" s="31">
        <v>0</v>
      </c>
      <c r="F9" s="31">
        <v>25</v>
      </c>
    </row>
    <row r="10" spans="1:6" ht="17.2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7.25" customHeight="1" hidden="1">
      <c r="A11" s="35" t="s">
        <v>102</v>
      </c>
      <c r="B11" s="25" t="s">
        <v>40</v>
      </c>
      <c r="C11" s="30">
        <v>2564</v>
      </c>
      <c r="D11" s="31">
        <v>0</v>
      </c>
      <c r="E11" s="31">
        <v>1</v>
      </c>
      <c r="F11" s="31">
        <v>10</v>
      </c>
    </row>
    <row r="12" spans="1:6" ht="17.25" customHeight="1" hidden="1">
      <c r="A12" s="35" t="s">
        <v>205</v>
      </c>
      <c r="B12" s="25" t="s">
        <v>40</v>
      </c>
      <c r="C12" s="30">
        <v>2564</v>
      </c>
      <c r="D12" s="31">
        <v>2400</v>
      </c>
      <c r="E12" s="31">
        <v>1</v>
      </c>
      <c r="F12" s="31">
        <v>12</v>
      </c>
    </row>
    <row r="13" spans="1:6" ht="15" customHeight="1" hidden="1">
      <c r="A13" s="35" t="s">
        <v>206</v>
      </c>
      <c r="B13" s="155" t="s">
        <v>217</v>
      </c>
      <c r="C13" s="30">
        <v>5775</v>
      </c>
      <c r="D13" s="31">
        <v>2400</v>
      </c>
      <c r="E13" s="31">
        <v>7</v>
      </c>
      <c r="F13" s="31">
        <v>13</v>
      </c>
    </row>
    <row r="14" spans="1:6" ht="15" customHeight="1" hidden="1">
      <c r="A14" s="35" t="s">
        <v>207</v>
      </c>
      <c r="B14" s="155" t="s">
        <v>217</v>
      </c>
      <c r="C14" s="30">
        <v>7479</v>
      </c>
      <c r="D14" s="31">
        <v>2400</v>
      </c>
      <c r="E14" s="31">
        <v>10</v>
      </c>
      <c r="F14" s="31">
        <v>13</v>
      </c>
    </row>
    <row r="15" spans="1:6" ht="14.25" customHeight="1" hidden="1">
      <c r="A15" s="35" t="s">
        <v>210</v>
      </c>
      <c r="B15" s="155" t="s">
        <v>217</v>
      </c>
      <c r="C15" s="30">
        <v>8299</v>
      </c>
      <c r="D15" s="30">
        <f>SUM(D25)</f>
        <v>2400</v>
      </c>
      <c r="E15" s="30">
        <v>10</v>
      </c>
      <c r="F15" s="31">
        <v>14</v>
      </c>
    </row>
    <row r="16" spans="1:6" ht="14.25" customHeight="1" hidden="1">
      <c r="A16" s="35" t="s">
        <v>214</v>
      </c>
      <c r="B16" s="155" t="s">
        <v>217</v>
      </c>
      <c r="C16" s="30">
        <v>8779</v>
      </c>
      <c r="D16" s="31">
        <v>2400</v>
      </c>
      <c r="E16" s="30">
        <v>11</v>
      </c>
      <c r="F16" s="31">
        <v>14</v>
      </c>
    </row>
    <row r="17" spans="1:6" ht="14.25" customHeight="1" hidden="1">
      <c r="A17" s="35" t="s">
        <v>216</v>
      </c>
      <c r="B17" s="155" t="s">
        <v>217</v>
      </c>
      <c r="C17" s="30">
        <v>8779</v>
      </c>
      <c r="D17" s="31">
        <v>2400</v>
      </c>
      <c r="E17" s="30">
        <v>11</v>
      </c>
      <c r="F17" s="31">
        <v>14</v>
      </c>
    </row>
    <row r="18" spans="1:6" ht="14.25" customHeight="1" hidden="1">
      <c r="A18" s="35" t="s">
        <v>218</v>
      </c>
      <c r="B18" s="155" t="s">
        <v>217</v>
      </c>
      <c r="C18" s="30">
        <v>9289</v>
      </c>
      <c r="D18" s="31">
        <v>2400</v>
      </c>
      <c r="E18" s="30">
        <v>13</v>
      </c>
      <c r="F18" s="31">
        <v>14</v>
      </c>
    </row>
    <row r="19" spans="1:6" ht="14.25" customHeight="1">
      <c r="A19" s="35" t="s">
        <v>222</v>
      </c>
      <c r="B19" s="155" t="s">
        <v>217</v>
      </c>
      <c r="C19" s="30">
        <v>9909</v>
      </c>
      <c r="D19" s="30">
        <v>2400</v>
      </c>
      <c r="E19" s="30">
        <v>13</v>
      </c>
      <c r="F19" s="31">
        <v>15</v>
      </c>
    </row>
    <row r="20" spans="1:6" ht="14.25" customHeight="1">
      <c r="A20" s="35" t="s">
        <v>228</v>
      </c>
      <c r="B20" s="155" t="s">
        <v>217</v>
      </c>
      <c r="C20" s="30">
        <v>10102</v>
      </c>
      <c r="D20" s="30">
        <v>2400</v>
      </c>
      <c r="E20" s="30">
        <v>13</v>
      </c>
      <c r="F20" s="31">
        <v>15</v>
      </c>
    </row>
    <row r="21" spans="1:6" ht="14.25" customHeight="1">
      <c r="A21" s="35" t="s">
        <v>253</v>
      </c>
      <c r="B21" s="155" t="s">
        <v>217</v>
      </c>
      <c r="C21" s="30">
        <v>10528</v>
      </c>
      <c r="D21" s="30">
        <v>2400</v>
      </c>
      <c r="E21" s="30">
        <v>14</v>
      </c>
      <c r="F21" s="31">
        <v>15</v>
      </c>
    </row>
    <row r="22" spans="1:6" ht="14.25" customHeight="1">
      <c r="A22" s="35" t="s">
        <v>254</v>
      </c>
      <c r="B22" s="155" t="s">
        <v>217</v>
      </c>
      <c r="C22" s="30">
        <v>10900</v>
      </c>
      <c r="D22" s="30">
        <v>2400</v>
      </c>
      <c r="E22" s="30">
        <v>15</v>
      </c>
      <c r="F22" s="31">
        <v>15</v>
      </c>
    </row>
    <row r="23" spans="1:6" ht="14.25" customHeight="1">
      <c r="A23" s="35" t="s">
        <v>265</v>
      </c>
      <c r="B23" s="155" t="s">
        <v>217</v>
      </c>
      <c r="C23" s="30">
        <f>C25</f>
        <v>10900</v>
      </c>
      <c r="D23" s="30">
        <f>D25</f>
        <v>2400</v>
      </c>
      <c r="E23" s="30">
        <f>E25</f>
        <v>15</v>
      </c>
      <c r="F23" s="31">
        <f>F25</f>
        <v>15</v>
      </c>
    </row>
    <row r="24" spans="1:6" ht="9" customHeight="1">
      <c r="A24" s="35"/>
      <c r="B24" s="25"/>
      <c r="C24" s="30"/>
      <c r="D24" s="30"/>
      <c r="E24" s="30"/>
      <c r="F24" s="31"/>
    </row>
    <row r="25" spans="1:6" ht="14.25" customHeight="1">
      <c r="A25" s="52" t="s">
        <v>143</v>
      </c>
      <c r="B25" s="25"/>
      <c r="C25" s="30">
        <f>SUM(C27:C28)</f>
        <v>10900</v>
      </c>
      <c r="D25" s="30">
        <f>SUM(D27:D28)</f>
        <v>2400</v>
      </c>
      <c r="E25" s="30">
        <f>SUM(E27:E28)</f>
        <v>15</v>
      </c>
      <c r="F25" s="31">
        <f>SUM(F27:F28)</f>
        <v>15</v>
      </c>
    </row>
    <row r="26" spans="2:5" ht="9" customHeight="1">
      <c r="B26" s="14"/>
      <c r="C26" s="8"/>
      <c r="D26" s="14"/>
      <c r="E26" s="14"/>
    </row>
    <row r="27" spans="1:6" ht="14.25" customHeight="1">
      <c r="A27" s="37" t="s">
        <v>64</v>
      </c>
      <c r="B27" s="168">
        <v>75.9</v>
      </c>
      <c r="C27" s="94">
        <v>7377</v>
      </c>
      <c r="D27" s="94">
        <v>0</v>
      </c>
      <c r="E27" s="95">
        <v>11</v>
      </c>
      <c r="F27" s="96">
        <v>3</v>
      </c>
    </row>
    <row r="28" spans="1:6" s="10" customFormat="1" ht="14.25" customHeight="1">
      <c r="A28" s="38" t="s">
        <v>144</v>
      </c>
      <c r="B28" s="169">
        <v>80.9</v>
      </c>
      <c r="C28" s="98">
        <v>3523</v>
      </c>
      <c r="D28" s="99">
        <v>2400</v>
      </c>
      <c r="E28" s="100">
        <v>4</v>
      </c>
      <c r="F28" s="101">
        <v>12</v>
      </c>
    </row>
    <row r="29" ht="16.5">
      <c r="A29" s="10" t="s">
        <v>259</v>
      </c>
    </row>
  </sheetData>
  <printOptions horizontalCentered="1"/>
  <pageMargins left="0.7874015748031497" right="0.7874015748031497" top="3.937007874015748" bottom="0.98425196850393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232</v>
      </c>
      <c r="B1" s="17"/>
      <c r="C1" s="3"/>
      <c r="D1" s="4"/>
      <c r="E1" s="18"/>
      <c r="F1" s="19"/>
    </row>
    <row r="2" spans="1:6" ht="15" customHeight="1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5" customHeight="1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/>
      <c r="C4" s="26"/>
      <c r="D4" s="27"/>
      <c r="E4" s="26"/>
      <c r="F4" s="27"/>
    </row>
    <row r="5" spans="1:6" ht="12.75" customHeight="1" hidden="1">
      <c r="A5" s="11" t="s">
        <v>139</v>
      </c>
      <c r="B5" s="25"/>
      <c r="C5" s="28"/>
      <c r="D5" s="29"/>
      <c r="E5" s="28"/>
      <c r="F5" s="29"/>
    </row>
    <row r="6" spans="1:6" ht="12.75" customHeight="1" hidden="1">
      <c r="A6" s="11" t="s">
        <v>140</v>
      </c>
      <c r="B6" s="25"/>
      <c r="C6" s="28"/>
      <c r="D6" s="29"/>
      <c r="E6" s="28"/>
      <c r="F6" s="29"/>
    </row>
    <row r="7" spans="1:6" ht="12.75" customHeight="1" hidden="1">
      <c r="A7" s="11" t="s">
        <v>141</v>
      </c>
      <c r="B7" s="25"/>
      <c r="C7" s="30"/>
      <c r="D7" s="31"/>
      <c r="E7" s="28"/>
      <c r="F7" s="29"/>
    </row>
    <row r="8" spans="1:6" ht="16.5" customHeight="1" hidden="1">
      <c r="A8" s="11" t="s">
        <v>122</v>
      </c>
      <c r="B8" s="25"/>
      <c r="C8" s="30"/>
      <c r="D8" s="31"/>
      <c r="E8" s="28"/>
      <c r="F8" s="29"/>
    </row>
    <row r="9" spans="1:6" ht="16.5" customHeight="1" hidden="1">
      <c r="A9" s="11" t="s">
        <v>123</v>
      </c>
      <c r="B9" s="25"/>
      <c r="C9" s="30"/>
      <c r="D9" s="31"/>
      <c r="E9" s="31"/>
      <c r="F9" s="31"/>
    </row>
    <row r="10" spans="1:6" ht="16.5" customHeight="1" hidden="1">
      <c r="A10" s="11" t="s">
        <v>124</v>
      </c>
      <c r="B10" s="25"/>
      <c r="C10" s="30"/>
      <c r="D10" s="31"/>
      <c r="E10" s="31"/>
      <c r="F10" s="31"/>
    </row>
    <row r="11" spans="1:6" ht="16.5" customHeight="1" hidden="1">
      <c r="A11" s="35" t="s">
        <v>102</v>
      </c>
      <c r="B11" s="25"/>
      <c r="C11" s="30"/>
      <c r="D11" s="31"/>
      <c r="E11" s="31"/>
      <c r="F11" s="31"/>
    </row>
    <row r="12" spans="1:6" ht="14.25" customHeight="1" hidden="1">
      <c r="A12" s="35" t="s">
        <v>205</v>
      </c>
      <c r="B12" s="109">
        <v>158.7</v>
      </c>
      <c r="C12" s="110">
        <v>105318</v>
      </c>
      <c r="D12" s="111">
        <v>58662</v>
      </c>
      <c r="E12" s="111">
        <v>291</v>
      </c>
      <c r="F12" s="111">
        <v>156</v>
      </c>
    </row>
    <row r="13" spans="1:6" ht="14.25" customHeight="1" hidden="1">
      <c r="A13" s="35" t="s">
        <v>206</v>
      </c>
      <c r="B13" s="109">
        <v>158.7</v>
      </c>
      <c r="C13" s="110">
        <v>108910</v>
      </c>
      <c r="D13" s="111">
        <v>61680</v>
      </c>
      <c r="E13" s="111">
        <v>296</v>
      </c>
      <c r="F13" s="111">
        <v>158</v>
      </c>
    </row>
    <row r="14" spans="1:6" ht="14.25" customHeight="1" hidden="1">
      <c r="A14" s="35" t="s">
        <v>207</v>
      </c>
      <c r="B14" s="109">
        <v>158.7</v>
      </c>
      <c r="C14" s="110">
        <v>106467</v>
      </c>
      <c r="D14" s="111">
        <v>63498</v>
      </c>
      <c r="E14" s="111">
        <v>273</v>
      </c>
      <c r="F14" s="111">
        <v>157</v>
      </c>
    </row>
    <row r="15" spans="1:6" ht="14.25" customHeight="1" hidden="1">
      <c r="A15" s="35" t="s">
        <v>210</v>
      </c>
      <c r="B15" s="155" t="s">
        <v>217</v>
      </c>
      <c r="C15" s="110">
        <v>111683</v>
      </c>
      <c r="D15" s="110">
        <v>64668</v>
      </c>
      <c r="E15" s="110">
        <v>300</v>
      </c>
      <c r="F15" s="111">
        <v>161</v>
      </c>
    </row>
    <row r="16" spans="1:6" ht="14.25" customHeight="1" hidden="1">
      <c r="A16" s="35" t="s">
        <v>214</v>
      </c>
      <c r="B16" s="155" t="s">
        <v>217</v>
      </c>
      <c r="C16" s="110">
        <v>116756</v>
      </c>
      <c r="D16" s="110">
        <v>64668</v>
      </c>
      <c r="E16" s="110">
        <v>300</v>
      </c>
      <c r="F16" s="111">
        <v>161</v>
      </c>
    </row>
    <row r="17" spans="1:6" ht="14.25" customHeight="1" hidden="1">
      <c r="A17" s="35" t="s">
        <v>216</v>
      </c>
      <c r="B17" s="155" t="s">
        <v>217</v>
      </c>
      <c r="C17" s="110">
        <v>116756</v>
      </c>
      <c r="D17" s="110">
        <v>64668</v>
      </c>
      <c r="E17" s="110">
        <v>300</v>
      </c>
      <c r="F17" s="111">
        <v>165</v>
      </c>
    </row>
    <row r="18" spans="1:6" ht="14.25" customHeight="1" hidden="1">
      <c r="A18" s="35" t="s">
        <v>218</v>
      </c>
      <c r="B18" s="155" t="s">
        <v>217</v>
      </c>
      <c r="C18" s="110">
        <v>116756</v>
      </c>
      <c r="D18" s="110">
        <v>64668</v>
      </c>
      <c r="E18" s="110">
        <v>300</v>
      </c>
      <c r="F18" s="111">
        <v>165</v>
      </c>
    </row>
    <row r="19" spans="1:6" ht="14.25" customHeight="1">
      <c r="A19" s="35" t="s">
        <v>222</v>
      </c>
      <c r="B19" s="155" t="s">
        <v>217</v>
      </c>
      <c r="C19" s="110">
        <v>116756</v>
      </c>
      <c r="D19" s="110">
        <v>64828</v>
      </c>
      <c r="E19" s="110">
        <v>322</v>
      </c>
      <c r="F19" s="111">
        <v>171</v>
      </c>
    </row>
    <row r="20" spans="1:6" ht="14.25" customHeight="1">
      <c r="A20" s="35" t="s">
        <v>228</v>
      </c>
      <c r="B20" s="155" t="s">
        <v>217</v>
      </c>
      <c r="C20" s="110">
        <v>116756</v>
      </c>
      <c r="D20" s="110">
        <v>64828</v>
      </c>
      <c r="E20" s="110">
        <v>323</v>
      </c>
      <c r="F20" s="111">
        <v>172</v>
      </c>
    </row>
    <row r="21" spans="1:6" ht="14.25" customHeight="1">
      <c r="A21" s="35" t="s">
        <v>253</v>
      </c>
      <c r="B21" s="155" t="s">
        <v>217</v>
      </c>
      <c r="C21" s="110">
        <v>116756</v>
      </c>
      <c r="D21" s="110">
        <v>64828</v>
      </c>
      <c r="E21" s="110">
        <v>281</v>
      </c>
      <c r="F21" s="111">
        <v>214</v>
      </c>
    </row>
    <row r="22" spans="1:6" ht="14.25" customHeight="1">
      <c r="A22" s="35" t="s">
        <v>254</v>
      </c>
      <c r="B22" s="155" t="s">
        <v>217</v>
      </c>
      <c r="C22" s="110">
        <v>116756</v>
      </c>
      <c r="D22" s="110">
        <v>65198</v>
      </c>
      <c r="E22" s="110">
        <v>281</v>
      </c>
      <c r="F22" s="111">
        <v>214</v>
      </c>
    </row>
    <row r="23" spans="1:6" ht="14.25" customHeight="1">
      <c r="A23" s="35" t="s">
        <v>268</v>
      </c>
      <c r="B23" s="155" t="s">
        <v>217</v>
      </c>
      <c r="C23" s="110">
        <f>C25</f>
        <v>116756</v>
      </c>
      <c r="D23" s="110">
        <f>D25</f>
        <v>65198</v>
      </c>
      <c r="E23" s="110">
        <f>E25</f>
        <v>283</v>
      </c>
      <c r="F23" s="111">
        <f>F25</f>
        <v>215</v>
      </c>
    </row>
    <row r="24" spans="1:6" ht="8.25" customHeight="1">
      <c r="A24" s="35"/>
      <c r="B24" s="164"/>
      <c r="C24" s="110"/>
      <c r="D24" s="110"/>
      <c r="E24" s="110"/>
      <c r="F24" s="111"/>
    </row>
    <row r="25" spans="1:6" ht="14.25" customHeight="1">
      <c r="A25" s="52" t="s">
        <v>142</v>
      </c>
      <c r="B25" s="164"/>
      <c r="C25" s="110">
        <f>SUM(C27:C27)</f>
        <v>116756</v>
      </c>
      <c r="D25" s="110">
        <f>SUM(D27:D27)</f>
        <v>65198</v>
      </c>
      <c r="E25" s="110">
        <f>SUM(E27:E27)</f>
        <v>283</v>
      </c>
      <c r="F25" s="111">
        <f>SUM(F27:F27)</f>
        <v>215</v>
      </c>
    </row>
    <row r="26" spans="1:6" ht="8.25" customHeight="1">
      <c r="A26" s="61"/>
      <c r="B26" s="186"/>
      <c r="C26" s="92"/>
      <c r="D26" s="92"/>
      <c r="E26" s="92"/>
      <c r="F26" s="91"/>
    </row>
    <row r="27" spans="1:16" ht="14.25" customHeight="1">
      <c r="A27" s="63" t="s">
        <v>29</v>
      </c>
      <c r="B27" s="187">
        <v>158.7</v>
      </c>
      <c r="C27" s="112">
        <v>116756</v>
      </c>
      <c r="D27" s="113">
        <v>65198</v>
      </c>
      <c r="E27" s="113">
        <v>283</v>
      </c>
      <c r="F27" s="114">
        <v>215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16.5">
      <c r="A28" s="10" t="s">
        <v>259</v>
      </c>
    </row>
  </sheetData>
  <printOptions horizontalCentered="1"/>
  <pageMargins left="0.7874015748031497" right="0.7874015748031497" top="4.330708661417323" bottom="0.98425196850393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39" sqref="E39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233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193810</v>
      </c>
      <c r="D4" s="27">
        <v>41244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203444</v>
      </c>
      <c r="D5" s="29">
        <v>41699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213110</v>
      </c>
      <c r="D6" s="29">
        <v>42129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212690</v>
      </c>
      <c r="D7" s="29">
        <v>43896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220737</v>
      </c>
      <c r="D8" s="29">
        <v>47327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192416</v>
      </c>
      <c r="D9" s="31">
        <v>47881</v>
      </c>
      <c r="E9" s="31">
        <v>8</v>
      </c>
      <c r="F9" s="31">
        <v>927</v>
      </c>
    </row>
    <row r="10" spans="1:6" ht="16.5" hidden="1">
      <c r="A10" s="35" t="s">
        <v>124</v>
      </c>
      <c r="B10" s="25" t="s">
        <v>40</v>
      </c>
      <c r="C10" s="30">
        <v>159532</v>
      </c>
      <c r="D10" s="31">
        <v>46629</v>
      </c>
      <c r="E10" s="31">
        <v>8</v>
      </c>
      <c r="F10" s="31">
        <v>647</v>
      </c>
    </row>
    <row r="11" spans="1:6" ht="16.5" hidden="1">
      <c r="A11" s="35" t="s">
        <v>102</v>
      </c>
      <c r="B11" s="25" t="s">
        <v>40</v>
      </c>
      <c r="C11" s="30">
        <v>223703</v>
      </c>
      <c r="D11" s="31">
        <v>48420</v>
      </c>
      <c r="E11" s="31">
        <v>8</v>
      </c>
      <c r="F11" s="31">
        <v>1179</v>
      </c>
    </row>
    <row r="12" spans="1:6" ht="16.5" hidden="1">
      <c r="A12" s="35" t="s">
        <v>205</v>
      </c>
      <c r="B12" s="25" t="s">
        <v>40</v>
      </c>
      <c r="C12" s="30">
        <v>227594</v>
      </c>
      <c r="D12" s="31">
        <v>50954</v>
      </c>
      <c r="E12" s="31">
        <v>8</v>
      </c>
      <c r="F12" s="31">
        <v>1188</v>
      </c>
    </row>
    <row r="13" spans="1:6" s="88" customFormat="1" ht="16.5" hidden="1">
      <c r="A13" s="35" t="s">
        <v>206</v>
      </c>
      <c r="B13" s="155" t="s">
        <v>217</v>
      </c>
      <c r="C13" s="110">
        <v>248592</v>
      </c>
      <c r="D13" s="111">
        <v>57030</v>
      </c>
      <c r="E13" s="111">
        <v>11</v>
      </c>
      <c r="F13" s="111">
        <v>1308</v>
      </c>
    </row>
    <row r="14" spans="1:6" s="88" customFormat="1" ht="16.5" hidden="1">
      <c r="A14" s="35" t="s">
        <v>207</v>
      </c>
      <c r="B14" s="155" t="s">
        <v>217</v>
      </c>
      <c r="C14" s="110">
        <v>257859</v>
      </c>
      <c r="D14" s="111">
        <v>57634</v>
      </c>
      <c r="E14" s="111">
        <v>11</v>
      </c>
      <c r="F14" s="111">
        <v>1333</v>
      </c>
    </row>
    <row r="15" spans="1:6" s="88" customFormat="1" ht="16.5" hidden="1">
      <c r="A15" s="35" t="s">
        <v>210</v>
      </c>
      <c r="B15" s="155" t="s">
        <v>217</v>
      </c>
      <c r="C15" s="110">
        <v>258159</v>
      </c>
      <c r="D15" s="110">
        <v>58314</v>
      </c>
      <c r="E15" s="110">
        <v>11</v>
      </c>
      <c r="F15" s="111">
        <v>1333</v>
      </c>
    </row>
    <row r="16" spans="1:6" s="88" customFormat="1" ht="13.5" customHeight="1" hidden="1">
      <c r="A16" s="134" t="s">
        <v>214</v>
      </c>
      <c r="B16" s="155" t="s">
        <v>217</v>
      </c>
      <c r="C16" s="110">
        <v>272222</v>
      </c>
      <c r="D16" s="110">
        <v>58540</v>
      </c>
      <c r="E16" s="110">
        <v>11</v>
      </c>
      <c r="F16" s="111">
        <v>1347</v>
      </c>
    </row>
    <row r="17" spans="1:6" s="88" customFormat="1" ht="13.5" customHeight="1" hidden="1">
      <c r="A17" s="134" t="s">
        <v>216</v>
      </c>
      <c r="B17" s="155" t="s">
        <v>217</v>
      </c>
      <c r="C17" s="110">
        <v>277954</v>
      </c>
      <c r="D17" s="110">
        <v>60787</v>
      </c>
      <c r="E17" s="110">
        <v>11</v>
      </c>
      <c r="F17" s="111">
        <v>1365</v>
      </c>
    </row>
    <row r="18" spans="1:6" s="88" customFormat="1" ht="13.5" customHeight="1" hidden="1">
      <c r="A18" s="134" t="s">
        <v>218</v>
      </c>
      <c r="B18" s="155" t="s">
        <v>217</v>
      </c>
      <c r="C18" s="110">
        <v>283909</v>
      </c>
      <c r="D18" s="110">
        <v>62043</v>
      </c>
      <c r="E18" s="110">
        <v>11</v>
      </c>
      <c r="F18" s="111">
        <v>1368</v>
      </c>
    </row>
    <row r="19" spans="1:6" s="88" customFormat="1" ht="13.5" customHeight="1">
      <c r="A19" s="134" t="s">
        <v>222</v>
      </c>
      <c r="B19" s="155" t="s">
        <v>217</v>
      </c>
      <c r="C19" s="110">
        <v>283909</v>
      </c>
      <c r="D19" s="110">
        <v>65426</v>
      </c>
      <c r="E19" s="110">
        <v>11</v>
      </c>
      <c r="F19" s="111">
        <v>1368</v>
      </c>
    </row>
    <row r="20" spans="1:6" s="88" customFormat="1" ht="13.5" customHeight="1">
      <c r="A20" s="134" t="s">
        <v>228</v>
      </c>
      <c r="B20" s="155" t="s">
        <v>217</v>
      </c>
      <c r="C20" s="110">
        <v>283909</v>
      </c>
      <c r="D20" s="110">
        <v>65845</v>
      </c>
      <c r="E20" s="110">
        <v>11</v>
      </c>
      <c r="F20" s="111">
        <v>1382</v>
      </c>
    </row>
    <row r="21" spans="1:6" s="88" customFormat="1" ht="13.5" customHeight="1">
      <c r="A21" s="134" t="s">
        <v>253</v>
      </c>
      <c r="B21" s="155" t="s">
        <v>217</v>
      </c>
      <c r="C21" s="110">
        <v>281870</v>
      </c>
      <c r="D21" s="110">
        <v>66650</v>
      </c>
      <c r="E21" s="110">
        <v>11</v>
      </c>
      <c r="F21" s="111">
        <v>1368</v>
      </c>
    </row>
    <row r="22" spans="1:6" s="88" customFormat="1" ht="13.5" customHeight="1">
      <c r="A22" s="134" t="s">
        <v>254</v>
      </c>
      <c r="B22" s="155" t="s">
        <v>217</v>
      </c>
      <c r="C22" s="110">
        <v>285048</v>
      </c>
      <c r="D22" s="110">
        <v>67200</v>
      </c>
      <c r="E22" s="110">
        <v>11</v>
      </c>
      <c r="F22" s="111">
        <v>1396</v>
      </c>
    </row>
    <row r="23" spans="1:6" s="88" customFormat="1" ht="13.5" customHeight="1">
      <c r="A23" s="134" t="s">
        <v>267</v>
      </c>
      <c r="B23" s="155" t="s">
        <v>217</v>
      </c>
      <c r="C23" s="110">
        <f>C25+C31</f>
        <v>262556</v>
      </c>
      <c r="D23" s="110">
        <f>D25+D31</f>
        <v>37733</v>
      </c>
      <c r="E23" s="110">
        <f>E25+E31</f>
        <v>11</v>
      </c>
      <c r="F23" s="111">
        <f>F25+F31</f>
        <v>1290</v>
      </c>
    </row>
    <row r="24" spans="1:6" s="88" customFormat="1" ht="9" customHeight="1">
      <c r="A24" s="57"/>
      <c r="B24" s="92"/>
      <c r="C24" s="92"/>
      <c r="D24" s="91"/>
      <c r="E24" s="92"/>
      <c r="F24" s="91"/>
    </row>
    <row r="25" spans="1:6" s="88" customFormat="1" ht="13.5" customHeight="1">
      <c r="A25" s="52" t="s">
        <v>143</v>
      </c>
      <c r="B25" s="92"/>
      <c r="C25" s="122">
        <f>SUM(C27:C29)</f>
        <v>245687</v>
      </c>
      <c r="D25" s="122">
        <f>SUM(D27:D29)</f>
        <v>35876</v>
      </c>
      <c r="E25" s="122">
        <f>SUM(E27:E29)</f>
        <v>11</v>
      </c>
      <c r="F25" s="111">
        <f>SUM(F27:F29)</f>
        <v>1277</v>
      </c>
    </row>
    <row r="26" spans="1:6" s="88" customFormat="1" ht="9" customHeight="1">
      <c r="A26" s="58"/>
      <c r="B26" s="119"/>
      <c r="C26" s="124"/>
      <c r="D26" s="124"/>
      <c r="E26" s="124"/>
      <c r="F26" s="125"/>
    </row>
    <row r="27" spans="1:6" s="88" customFormat="1" ht="13.5" customHeight="1">
      <c r="A27" s="58" t="s">
        <v>56</v>
      </c>
      <c r="B27" s="161">
        <v>95.8</v>
      </c>
      <c r="C27" s="120">
        <v>38957</v>
      </c>
      <c r="D27" s="120">
        <v>2003</v>
      </c>
      <c r="E27" s="120">
        <f>0</f>
        <v>0</v>
      </c>
      <c r="F27" s="121">
        <v>331</v>
      </c>
    </row>
    <row r="28" spans="1:6" s="88" customFormat="1" ht="13.5" customHeight="1">
      <c r="A28" s="58" t="s">
        <v>60</v>
      </c>
      <c r="B28" s="161">
        <v>124.2</v>
      </c>
      <c r="C28" s="120">
        <v>37323</v>
      </c>
      <c r="D28" s="120">
        <v>9095</v>
      </c>
      <c r="E28" s="120">
        <v>8</v>
      </c>
      <c r="F28" s="121">
        <v>205</v>
      </c>
    </row>
    <row r="29" spans="1:6" ht="13.5" customHeight="1">
      <c r="A29" s="60" t="s">
        <v>61</v>
      </c>
      <c r="B29" s="170">
        <v>119.1</v>
      </c>
      <c r="C29" s="94">
        <v>169407</v>
      </c>
      <c r="D29" s="94">
        <v>24778</v>
      </c>
      <c r="E29" s="94">
        <v>3</v>
      </c>
      <c r="F29" s="104">
        <v>741</v>
      </c>
    </row>
    <row r="30" spans="1:6" ht="9" customHeight="1">
      <c r="A30" s="60"/>
      <c r="B30" s="50"/>
      <c r="C30" s="44"/>
      <c r="D30" s="44"/>
      <c r="E30" s="44"/>
      <c r="F30" s="45"/>
    </row>
    <row r="31" spans="1:6" ht="13.5" customHeight="1">
      <c r="A31" s="52" t="s">
        <v>146</v>
      </c>
      <c r="B31" s="32"/>
      <c r="C31" s="53">
        <f>SUM(C33)</f>
        <v>16869</v>
      </c>
      <c r="D31" s="53">
        <f>SUM(D33)</f>
        <v>1857</v>
      </c>
      <c r="E31" s="53">
        <f>SUM(E33)</f>
        <v>0</v>
      </c>
      <c r="F31" s="31">
        <f>SUM(F33)</f>
        <v>13</v>
      </c>
    </row>
    <row r="32" spans="1:6" ht="9" customHeight="1">
      <c r="A32" s="60"/>
      <c r="B32" s="50"/>
      <c r="C32" s="44"/>
      <c r="D32" s="44"/>
      <c r="E32" s="44"/>
      <c r="F32" s="45"/>
    </row>
    <row r="33" spans="1:6" ht="13.5" customHeight="1">
      <c r="A33" s="56" t="s">
        <v>109</v>
      </c>
      <c r="B33" s="171">
        <v>9.5</v>
      </c>
      <c r="C33" s="47">
        <v>16869</v>
      </c>
      <c r="D33" s="47">
        <v>1857</v>
      </c>
      <c r="E33" s="47">
        <v>0</v>
      </c>
      <c r="F33" s="51">
        <v>13</v>
      </c>
    </row>
    <row r="34" ht="14.25" customHeight="1">
      <c r="A34" s="198" t="s">
        <v>257</v>
      </c>
    </row>
    <row r="35" ht="14.25" customHeight="1">
      <c r="A35" s="10" t="s">
        <v>258</v>
      </c>
    </row>
  </sheetData>
  <printOptions horizontalCentered="1"/>
  <pageMargins left="0.7874015748031497" right="0.7874015748031497" top="3.5433070866141736" bottom="0.5905511811023623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36.75" customHeight="1">
      <c r="A1" s="33" t="s">
        <v>234</v>
      </c>
      <c r="B1" s="17"/>
      <c r="C1" s="3"/>
      <c r="D1" s="4"/>
      <c r="E1" s="18"/>
      <c r="F1" s="19"/>
    </row>
    <row r="2" spans="1:6" ht="1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192201</v>
      </c>
      <c r="D4" s="27">
        <v>71486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214271</v>
      </c>
      <c r="D5" s="29">
        <v>68309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215447</v>
      </c>
      <c r="D6" s="29">
        <v>70142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217101</v>
      </c>
      <c r="D7" s="29">
        <v>71550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219563</v>
      </c>
      <c r="D8" s="29">
        <v>73643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210051</v>
      </c>
      <c r="D9" s="30">
        <v>65392</v>
      </c>
      <c r="E9" s="31">
        <v>116</v>
      </c>
      <c r="F9" s="31">
        <v>784</v>
      </c>
    </row>
    <row r="10" spans="1:6" ht="16.5" hidden="1">
      <c r="A10" s="35" t="s">
        <v>124</v>
      </c>
      <c r="B10" s="25" t="s">
        <v>40</v>
      </c>
      <c r="C10" s="30"/>
      <c r="D10" s="30"/>
      <c r="E10" s="31"/>
      <c r="F10" s="31"/>
    </row>
    <row r="11" spans="1:6" ht="16.5" hidden="1">
      <c r="A11" s="35" t="s">
        <v>102</v>
      </c>
      <c r="B11" s="25" t="s">
        <v>40</v>
      </c>
      <c r="C11" s="30">
        <v>210299</v>
      </c>
      <c r="D11" s="30">
        <v>59291</v>
      </c>
      <c r="E11" s="31">
        <v>118</v>
      </c>
      <c r="F11" s="31">
        <v>523</v>
      </c>
    </row>
    <row r="12" spans="1:6" ht="16.5" hidden="1">
      <c r="A12" s="35" t="s">
        <v>205</v>
      </c>
      <c r="B12" s="25" t="s">
        <v>40</v>
      </c>
      <c r="C12" s="30">
        <v>214935</v>
      </c>
      <c r="D12" s="30">
        <v>60850</v>
      </c>
      <c r="E12" s="31">
        <v>118</v>
      </c>
      <c r="F12" s="31">
        <v>524</v>
      </c>
    </row>
    <row r="13" spans="1:6" s="88" customFormat="1" ht="16.5" hidden="1">
      <c r="A13" s="35" t="s">
        <v>206</v>
      </c>
      <c r="B13" s="155" t="s">
        <v>217</v>
      </c>
      <c r="C13" s="110">
        <v>230447</v>
      </c>
      <c r="D13" s="110">
        <v>64585</v>
      </c>
      <c r="E13" s="111">
        <v>125</v>
      </c>
      <c r="F13" s="111">
        <v>563</v>
      </c>
    </row>
    <row r="14" spans="1:6" s="88" customFormat="1" ht="16.5" hidden="1">
      <c r="A14" s="35" t="s">
        <v>207</v>
      </c>
      <c r="B14" s="155" t="s">
        <v>217</v>
      </c>
      <c r="C14" s="110">
        <v>232197</v>
      </c>
      <c r="D14" s="110">
        <v>66160</v>
      </c>
      <c r="E14" s="111">
        <v>125</v>
      </c>
      <c r="F14" s="111">
        <v>564</v>
      </c>
    </row>
    <row r="15" spans="1:6" s="88" customFormat="1" ht="16.5" hidden="1">
      <c r="A15" s="35" t="s">
        <v>210</v>
      </c>
      <c r="B15" s="155" t="s">
        <v>217</v>
      </c>
      <c r="C15" s="110">
        <v>232197</v>
      </c>
      <c r="D15" s="110">
        <v>66795</v>
      </c>
      <c r="E15" s="110">
        <v>125</v>
      </c>
      <c r="F15" s="111">
        <v>564</v>
      </c>
    </row>
    <row r="16" spans="1:6" s="88" customFormat="1" ht="14.25" customHeight="1" hidden="1">
      <c r="A16" s="35" t="s">
        <v>214</v>
      </c>
      <c r="B16" s="155" t="s">
        <v>217</v>
      </c>
      <c r="C16" s="110">
        <v>236455</v>
      </c>
      <c r="D16" s="110">
        <v>76007</v>
      </c>
      <c r="E16" s="110">
        <v>135</v>
      </c>
      <c r="F16" s="111">
        <v>564</v>
      </c>
    </row>
    <row r="17" spans="1:6" s="88" customFormat="1" ht="14.25" customHeight="1" hidden="1">
      <c r="A17" s="35" t="s">
        <v>216</v>
      </c>
      <c r="B17" s="155" t="s">
        <v>217</v>
      </c>
      <c r="C17" s="110">
        <v>238755</v>
      </c>
      <c r="D17" s="110">
        <v>77414</v>
      </c>
      <c r="E17" s="110">
        <v>135</v>
      </c>
      <c r="F17" s="111">
        <v>564</v>
      </c>
    </row>
    <row r="18" spans="1:6" s="88" customFormat="1" ht="14.25" customHeight="1" hidden="1">
      <c r="A18" s="35" t="s">
        <v>218</v>
      </c>
      <c r="B18" s="155" t="s">
        <v>217</v>
      </c>
      <c r="C18" s="110">
        <v>241864</v>
      </c>
      <c r="D18" s="110">
        <v>79323</v>
      </c>
      <c r="E18" s="110">
        <v>148</v>
      </c>
      <c r="F18" s="111">
        <v>577</v>
      </c>
    </row>
    <row r="19" spans="1:6" s="88" customFormat="1" ht="14.25" customHeight="1">
      <c r="A19" s="35" t="s">
        <v>222</v>
      </c>
      <c r="B19" s="155" t="s">
        <v>217</v>
      </c>
      <c r="C19" s="110">
        <v>243020</v>
      </c>
      <c r="D19" s="110">
        <v>90326</v>
      </c>
      <c r="E19" s="110">
        <v>148</v>
      </c>
      <c r="F19" s="111">
        <v>581</v>
      </c>
    </row>
    <row r="20" spans="1:6" s="88" customFormat="1" ht="14.25" customHeight="1">
      <c r="A20" s="35" t="s">
        <v>228</v>
      </c>
      <c r="B20" s="155" t="s">
        <v>217</v>
      </c>
      <c r="C20" s="110">
        <v>245597</v>
      </c>
      <c r="D20" s="110">
        <v>105704</v>
      </c>
      <c r="E20" s="110">
        <v>154</v>
      </c>
      <c r="F20" s="111">
        <v>583</v>
      </c>
    </row>
    <row r="21" spans="1:6" s="88" customFormat="1" ht="14.25" customHeight="1">
      <c r="A21" s="35" t="s">
        <v>253</v>
      </c>
      <c r="B21" s="155" t="s">
        <v>217</v>
      </c>
      <c r="C21" s="110">
        <v>256538</v>
      </c>
      <c r="D21" s="110">
        <v>110200</v>
      </c>
      <c r="E21" s="110">
        <v>159</v>
      </c>
      <c r="F21" s="111">
        <v>587</v>
      </c>
    </row>
    <row r="22" spans="1:6" s="88" customFormat="1" ht="14.25" customHeight="1">
      <c r="A22" s="35" t="s">
        <v>254</v>
      </c>
      <c r="B22" s="155" t="s">
        <v>217</v>
      </c>
      <c r="C22" s="110">
        <v>262693</v>
      </c>
      <c r="D22" s="110">
        <v>116137</v>
      </c>
      <c r="E22" s="110">
        <v>160</v>
      </c>
      <c r="F22" s="111">
        <v>587</v>
      </c>
    </row>
    <row r="23" spans="1:6" s="88" customFormat="1" ht="14.25" customHeight="1">
      <c r="A23" s="35" t="s">
        <v>267</v>
      </c>
      <c r="B23" s="155" t="s">
        <v>217</v>
      </c>
      <c r="C23" s="110">
        <f>C25</f>
        <v>248280</v>
      </c>
      <c r="D23" s="110">
        <f>D25</f>
        <v>90687</v>
      </c>
      <c r="E23" s="110">
        <f>E25</f>
        <v>160</v>
      </c>
      <c r="F23" s="111">
        <f>F25</f>
        <v>404</v>
      </c>
    </row>
    <row r="24" spans="1:6" s="88" customFormat="1" ht="4.5" customHeight="1">
      <c r="A24" s="35"/>
      <c r="B24" s="109"/>
      <c r="C24" s="122"/>
      <c r="D24" s="122"/>
      <c r="E24" s="122"/>
      <c r="F24" s="111"/>
    </row>
    <row r="25" spans="1:6" s="88" customFormat="1" ht="14.25" customHeight="1">
      <c r="A25" s="52" t="s">
        <v>143</v>
      </c>
      <c r="B25" s="92"/>
      <c r="C25" s="122">
        <f>SUM(C27:C31)</f>
        <v>248280</v>
      </c>
      <c r="D25" s="122">
        <f>SUM(D27:D31)</f>
        <v>90687</v>
      </c>
      <c r="E25" s="122">
        <f>SUM(E27:E31)</f>
        <v>160</v>
      </c>
      <c r="F25" s="111">
        <f>SUM(F27:F31)</f>
        <v>404</v>
      </c>
    </row>
    <row r="26" spans="1:6" s="88" customFormat="1" ht="4.5" customHeight="1">
      <c r="A26" s="62"/>
      <c r="B26" s="119"/>
      <c r="C26" s="124"/>
      <c r="D26" s="124"/>
      <c r="E26" s="124"/>
      <c r="F26" s="125"/>
    </row>
    <row r="27" spans="1:6" s="136" customFormat="1" ht="14.25" customHeight="1">
      <c r="A27" s="135" t="s">
        <v>65</v>
      </c>
      <c r="B27" s="175">
        <v>80.9</v>
      </c>
      <c r="C27" s="120">
        <v>34028</v>
      </c>
      <c r="D27" s="120">
        <v>1113</v>
      </c>
      <c r="E27" s="120">
        <f>17+2</f>
        <v>19</v>
      </c>
      <c r="F27" s="121">
        <v>129</v>
      </c>
    </row>
    <row r="28" spans="1:6" s="136" customFormat="1" ht="14.25" customHeight="1">
      <c r="A28" s="135" t="s">
        <v>66</v>
      </c>
      <c r="B28" s="175">
        <v>65</v>
      </c>
      <c r="C28" s="120">
        <v>67525</v>
      </c>
      <c r="D28" s="120">
        <v>1557</v>
      </c>
      <c r="E28" s="120">
        <v>55</v>
      </c>
      <c r="F28" s="121">
        <v>5</v>
      </c>
    </row>
    <row r="29" spans="1:6" s="88" customFormat="1" ht="14.25" customHeight="1">
      <c r="A29" s="60" t="s">
        <v>67</v>
      </c>
      <c r="B29" s="176">
        <v>138.5</v>
      </c>
      <c r="C29" s="120">
        <v>87990</v>
      </c>
      <c r="D29" s="120">
        <v>76404</v>
      </c>
      <c r="E29" s="120">
        <v>21</v>
      </c>
      <c r="F29" s="121">
        <v>195</v>
      </c>
    </row>
    <row r="30" spans="1:6" s="88" customFormat="1" ht="14.25" customHeight="1">
      <c r="A30" s="60" t="s">
        <v>68</v>
      </c>
      <c r="B30" s="176">
        <v>41.3</v>
      </c>
      <c r="C30" s="120">
        <v>48352</v>
      </c>
      <c r="D30" s="120">
        <v>7914</v>
      </c>
      <c r="E30" s="120">
        <v>59</v>
      </c>
      <c r="F30" s="121">
        <v>23</v>
      </c>
    </row>
    <row r="31" spans="1:6" s="88" customFormat="1" ht="13.5" customHeight="1">
      <c r="A31" s="56" t="s">
        <v>69</v>
      </c>
      <c r="B31" s="177">
        <v>63.2</v>
      </c>
      <c r="C31" s="112">
        <v>10385</v>
      </c>
      <c r="D31" s="113">
        <v>3699</v>
      </c>
      <c r="E31" s="113">
        <f>6</f>
        <v>6</v>
      </c>
      <c r="F31" s="114">
        <v>52</v>
      </c>
    </row>
    <row r="32" ht="15" customHeight="1">
      <c r="A32" s="198" t="s">
        <v>257</v>
      </c>
    </row>
    <row r="33" ht="15" customHeight="1">
      <c r="A33" s="10" t="s">
        <v>258</v>
      </c>
    </row>
  </sheetData>
  <printOptions horizontalCentered="1"/>
  <pageMargins left="0.7874015748031497" right="0.7874015748031497" top="4.133858267716536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34" sqref="A34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235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50028</v>
      </c>
      <c r="D4" s="27">
        <v>59968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50028</v>
      </c>
      <c r="D5" s="29">
        <v>61687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53118</v>
      </c>
      <c r="D6" s="29">
        <v>62572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54964</v>
      </c>
      <c r="D7" s="29">
        <v>64143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54534</v>
      </c>
      <c r="D8" s="29">
        <v>64895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81671</v>
      </c>
      <c r="D9" s="31">
        <v>80915</v>
      </c>
      <c r="E9" s="31">
        <v>8</v>
      </c>
      <c r="F9" s="31">
        <v>437</v>
      </c>
    </row>
    <row r="10" spans="1:6" ht="16.5" hidden="1">
      <c r="A10" s="35" t="s">
        <v>124</v>
      </c>
      <c r="B10" s="25" t="s">
        <v>40</v>
      </c>
      <c r="C10" s="30">
        <v>107608</v>
      </c>
      <c r="D10" s="31">
        <v>94173</v>
      </c>
      <c r="E10" s="31">
        <v>13</v>
      </c>
      <c r="F10" s="31">
        <v>900</v>
      </c>
    </row>
    <row r="11" spans="1:6" ht="16.5" hidden="1">
      <c r="A11" s="35" t="s">
        <v>102</v>
      </c>
      <c r="B11" s="25" t="s">
        <v>40</v>
      </c>
      <c r="C11" s="30">
        <v>92335</v>
      </c>
      <c r="D11" s="31">
        <v>68864</v>
      </c>
      <c r="E11" s="31">
        <v>9</v>
      </c>
      <c r="F11" s="31">
        <v>493</v>
      </c>
    </row>
    <row r="12" spans="1:6" ht="16.5" hidden="1">
      <c r="A12" s="35" t="s">
        <v>205</v>
      </c>
      <c r="B12" s="25" t="s">
        <v>40</v>
      </c>
      <c r="C12" s="30">
        <v>93737</v>
      </c>
      <c r="D12" s="31">
        <v>72007</v>
      </c>
      <c r="E12" s="31">
        <v>9</v>
      </c>
      <c r="F12" s="31">
        <v>495</v>
      </c>
    </row>
    <row r="13" spans="1:6" s="88" customFormat="1" ht="16.5" hidden="1">
      <c r="A13" s="35" t="s">
        <v>206</v>
      </c>
      <c r="B13" s="155" t="s">
        <v>217</v>
      </c>
      <c r="C13" s="110">
        <v>96667</v>
      </c>
      <c r="D13" s="111">
        <v>82343</v>
      </c>
      <c r="E13" s="111">
        <v>9</v>
      </c>
      <c r="F13" s="111">
        <v>504</v>
      </c>
    </row>
    <row r="14" spans="1:6" s="88" customFormat="1" ht="16.5" hidden="1">
      <c r="A14" s="35" t="s">
        <v>207</v>
      </c>
      <c r="B14" s="155" t="s">
        <v>217</v>
      </c>
      <c r="C14" s="110">
        <v>98645</v>
      </c>
      <c r="D14" s="111">
        <v>86050</v>
      </c>
      <c r="E14" s="111">
        <v>9</v>
      </c>
      <c r="F14" s="111">
        <v>505</v>
      </c>
    </row>
    <row r="15" spans="1:6" s="88" customFormat="1" ht="16.5" hidden="1">
      <c r="A15" s="35" t="s">
        <v>210</v>
      </c>
      <c r="B15" s="155" t="s">
        <v>217</v>
      </c>
      <c r="C15" s="110">
        <v>103082</v>
      </c>
      <c r="D15" s="110">
        <v>86050</v>
      </c>
      <c r="E15" s="110">
        <v>9</v>
      </c>
      <c r="F15" s="111">
        <v>506</v>
      </c>
    </row>
    <row r="16" spans="1:6" s="88" customFormat="1" ht="13.5" customHeight="1" hidden="1">
      <c r="A16" s="35" t="s">
        <v>214</v>
      </c>
      <c r="B16" s="155" t="s">
        <v>217</v>
      </c>
      <c r="C16" s="147">
        <v>103068</v>
      </c>
      <c r="D16" s="148">
        <v>87726</v>
      </c>
      <c r="E16" s="147">
        <v>9</v>
      </c>
      <c r="F16" s="148">
        <v>506</v>
      </c>
    </row>
    <row r="17" spans="1:6" s="88" customFormat="1" ht="13.5" customHeight="1" hidden="1">
      <c r="A17" s="35" t="s">
        <v>216</v>
      </c>
      <c r="B17" s="155" t="s">
        <v>217</v>
      </c>
      <c r="C17" s="147">
        <v>103068</v>
      </c>
      <c r="D17" s="148">
        <v>89041</v>
      </c>
      <c r="E17" s="147">
        <v>9</v>
      </c>
      <c r="F17" s="148">
        <v>506</v>
      </c>
    </row>
    <row r="18" spans="1:6" s="88" customFormat="1" ht="13.5" customHeight="1" hidden="1">
      <c r="A18" s="35" t="s">
        <v>218</v>
      </c>
      <c r="B18" s="155" t="s">
        <v>217</v>
      </c>
      <c r="C18" s="147">
        <v>104268</v>
      </c>
      <c r="D18" s="148">
        <v>91243</v>
      </c>
      <c r="E18" s="147">
        <v>9</v>
      </c>
      <c r="F18" s="148">
        <v>506</v>
      </c>
    </row>
    <row r="19" spans="1:6" s="88" customFormat="1" ht="13.5" customHeight="1">
      <c r="A19" s="35" t="s">
        <v>222</v>
      </c>
      <c r="B19" s="155" t="s">
        <v>217</v>
      </c>
      <c r="C19" s="110">
        <v>106440</v>
      </c>
      <c r="D19" s="110">
        <v>94945</v>
      </c>
      <c r="E19" s="110">
        <v>9</v>
      </c>
      <c r="F19" s="111">
        <v>508</v>
      </c>
    </row>
    <row r="20" spans="1:6" s="88" customFormat="1" ht="13.5" customHeight="1">
      <c r="A20" s="35" t="s">
        <v>228</v>
      </c>
      <c r="B20" s="155" t="s">
        <v>217</v>
      </c>
      <c r="C20" s="110">
        <v>107295</v>
      </c>
      <c r="D20" s="110">
        <v>98784</v>
      </c>
      <c r="E20" s="110">
        <v>9</v>
      </c>
      <c r="F20" s="111">
        <v>508</v>
      </c>
    </row>
    <row r="21" spans="1:6" s="88" customFormat="1" ht="13.5" customHeight="1">
      <c r="A21" s="35" t="s">
        <v>253</v>
      </c>
      <c r="B21" s="155" t="s">
        <v>217</v>
      </c>
      <c r="C21" s="110">
        <v>111977</v>
      </c>
      <c r="D21" s="110">
        <v>113497</v>
      </c>
      <c r="E21" s="110">
        <v>9</v>
      </c>
      <c r="F21" s="111">
        <v>532</v>
      </c>
    </row>
    <row r="22" spans="1:6" s="88" customFormat="1" ht="13.5" customHeight="1">
      <c r="A22" s="35" t="s">
        <v>254</v>
      </c>
      <c r="B22" s="155" t="s">
        <v>217</v>
      </c>
      <c r="C22" s="110">
        <v>114753</v>
      </c>
      <c r="D22" s="110">
        <v>99290</v>
      </c>
      <c r="E22" s="110">
        <v>8</v>
      </c>
      <c r="F22" s="111">
        <v>505</v>
      </c>
    </row>
    <row r="23" spans="1:6" s="88" customFormat="1" ht="13.5" customHeight="1">
      <c r="A23" s="35" t="s">
        <v>267</v>
      </c>
      <c r="B23" s="155" t="s">
        <v>217</v>
      </c>
      <c r="C23" s="110">
        <f>C25</f>
        <v>116390</v>
      </c>
      <c r="D23" s="110">
        <f>D25</f>
        <v>102022</v>
      </c>
      <c r="E23" s="110">
        <f>E25</f>
        <v>9</v>
      </c>
      <c r="F23" s="111">
        <f>F25</f>
        <v>506</v>
      </c>
    </row>
    <row r="24" spans="1:6" s="88" customFormat="1" ht="9" customHeight="1">
      <c r="A24" s="35"/>
      <c r="B24" s="109"/>
      <c r="C24" s="122"/>
      <c r="D24" s="122"/>
      <c r="E24" s="122"/>
      <c r="F24" s="111"/>
    </row>
    <row r="25" spans="1:6" s="88" customFormat="1" ht="15" customHeight="1">
      <c r="A25" s="52" t="s">
        <v>143</v>
      </c>
      <c r="B25" s="92"/>
      <c r="C25" s="122">
        <f>SUM(C27:C29)</f>
        <v>116390</v>
      </c>
      <c r="D25" s="122">
        <f>SUM(D27:D29)</f>
        <v>102022</v>
      </c>
      <c r="E25" s="122">
        <f>SUM(E27:E29)</f>
        <v>9</v>
      </c>
      <c r="F25" s="111">
        <f>SUM(F27:F29)</f>
        <v>506</v>
      </c>
    </row>
    <row r="26" spans="1:6" s="88" customFormat="1" ht="9" customHeight="1">
      <c r="A26" s="57"/>
      <c r="B26" s="92"/>
      <c r="C26" s="90"/>
      <c r="D26" s="90"/>
      <c r="E26" s="90"/>
      <c r="F26" s="93"/>
    </row>
    <row r="27" spans="1:6" s="88" customFormat="1" ht="13.5" customHeight="1">
      <c r="A27" s="58" t="s">
        <v>69</v>
      </c>
      <c r="B27" s="161">
        <v>63.2</v>
      </c>
      <c r="C27" s="120">
        <v>15161</v>
      </c>
      <c r="D27" s="120">
        <v>16115</v>
      </c>
      <c r="E27" s="120">
        <v>1</v>
      </c>
      <c r="F27" s="121">
        <v>65</v>
      </c>
    </row>
    <row r="28" spans="1:6" s="88" customFormat="1" ht="13.5" customHeight="1">
      <c r="A28" s="58" t="s">
        <v>71</v>
      </c>
      <c r="B28" s="161">
        <v>38</v>
      </c>
      <c r="C28" s="120">
        <v>26063</v>
      </c>
      <c r="D28" s="120">
        <v>8527</v>
      </c>
      <c r="E28" s="120">
        <v>4</v>
      </c>
      <c r="F28" s="121">
        <v>0</v>
      </c>
    </row>
    <row r="29" spans="1:6" ht="13.5" customHeight="1">
      <c r="A29" s="59" t="s">
        <v>70</v>
      </c>
      <c r="B29" s="169">
        <v>171</v>
      </c>
      <c r="C29" s="98">
        <v>75166</v>
      </c>
      <c r="D29" s="99">
        <v>77380</v>
      </c>
      <c r="E29" s="100">
        <v>4</v>
      </c>
      <c r="F29" s="101">
        <v>441</v>
      </c>
    </row>
    <row r="30" ht="14.25" customHeight="1">
      <c r="A30" s="198" t="s">
        <v>257</v>
      </c>
    </row>
    <row r="31" ht="14.25" customHeight="1">
      <c r="A31" s="206" t="s">
        <v>258</v>
      </c>
    </row>
  </sheetData>
  <printOptions horizontalCentered="1"/>
  <pageMargins left="0.7874015748031497" right="0.7874015748031497" top="4.133858267716536" bottom="0.6299212598425197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C23" sqref="C23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ht="57.75" customHeight="1">
      <c r="A1" s="33" t="s">
        <v>236</v>
      </c>
      <c r="B1" s="17"/>
      <c r="C1" s="3"/>
      <c r="D1" s="4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233702</v>
      </c>
      <c r="D4" s="27">
        <v>14591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251272</v>
      </c>
      <c r="D5" s="29">
        <v>16753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251272</v>
      </c>
      <c r="D6" s="29">
        <v>16753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252572</v>
      </c>
      <c r="D7" s="29">
        <v>17453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252842</v>
      </c>
      <c r="D8" s="29">
        <v>17453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258322</v>
      </c>
      <c r="D9" s="31">
        <v>18243</v>
      </c>
      <c r="E9" s="30">
        <v>52</v>
      </c>
      <c r="F9" s="31">
        <v>933</v>
      </c>
    </row>
    <row r="10" spans="1:6" ht="13.5" customHeight="1" hidden="1">
      <c r="A10" s="35" t="s">
        <v>124</v>
      </c>
      <c r="B10" s="25" t="s">
        <v>40</v>
      </c>
      <c r="C10" s="30">
        <v>260861</v>
      </c>
      <c r="D10" s="31">
        <v>17803</v>
      </c>
      <c r="E10" s="30">
        <v>52</v>
      </c>
      <c r="F10" s="31">
        <v>933</v>
      </c>
    </row>
    <row r="11" spans="1:6" ht="13.5" customHeight="1" hidden="1">
      <c r="A11" s="35" t="s">
        <v>102</v>
      </c>
      <c r="B11" s="25" t="s">
        <v>201</v>
      </c>
      <c r="C11" s="30">
        <v>235686</v>
      </c>
      <c r="D11" s="31">
        <v>9729</v>
      </c>
      <c r="E11" s="30">
        <v>52</v>
      </c>
      <c r="F11" s="31">
        <v>643</v>
      </c>
    </row>
    <row r="12" spans="1:6" ht="13.5" customHeight="1" hidden="1">
      <c r="A12" s="35" t="s">
        <v>205</v>
      </c>
      <c r="B12" s="25" t="s">
        <v>201</v>
      </c>
      <c r="C12" s="30">
        <v>230116</v>
      </c>
      <c r="D12" s="31">
        <v>8535</v>
      </c>
      <c r="E12" s="30">
        <v>52</v>
      </c>
      <c r="F12" s="31">
        <v>652</v>
      </c>
    </row>
    <row r="13" spans="1:6" s="88" customFormat="1" ht="15" customHeight="1" hidden="1">
      <c r="A13" s="35" t="s">
        <v>206</v>
      </c>
      <c r="B13" s="155" t="s">
        <v>217</v>
      </c>
      <c r="C13" s="110">
        <v>232030</v>
      </c>
      <c r="D13" s="111">
        <v>8800</v>
      </c>
      <c r="E13" s="110">
        <v>52</v>
      </c>
      <c r="F13" s="111">
        <v>662</v>
      </c>
    </row>
    <row r="14" spans="1:6" s="88" customFormat="1" ht="15.75" customHeight="1" hidden="1">
      <c r="A14" s="35" t="s">
        <v>207</v>
      </c>
      <c r="B14" s="155" t="s">
        <v>217</v>
      </c>
      <c r="C14" s="110">
        <v>232130</v>
      </c>
      <c r="D14" s="111">
        <v>8800</v>
      </c>
      <c r="E14" s="110">
        <v>52</v>
      </c>
      <c r="F14" s="111">
        <v>663</v>
      </c>
    </row>
    <row r="15" spans="1:6" s="88" customFormat="1" ht="15.75" customHeight="1" hidden="1">
      <c r="A15" s="35" t="s">
        <v>210</v>
      </c>
      <c r="B15" s="155" t="s">
        <v>217</v>
      </c>
      <c r="C15" s="110">
        <v>232130</v>
      </c>
      <c r="D15" s="110">
        <v>8800</v>
      </c>
      <c r="E15" s="110">
        <v>52</v>
      </c>
      <c r="F15" s="111">
        <v>664</v>
      </c>
    </row>
    <row r="16" spans="1:6" s="88" customFormat="1" ht="15.75" customHeight="1" hidden="1">
      <c r="A16" s="134" t="s">
        <v>214</v>
      </c>
      <c r="B16" s="155" t="s">
        <v>217</v>
      </c>
      <c r="C16" s="110">
        <v>233204</v>
      </c>
      <c r="D16" s="111">
        <v>9175</v>
      </c>
      <c r="E16" s="110">
        <v>52</v>
      </c>
      <c r="F16" s="111">
        <v>664</v>
      </c>
    </row>
    <row r="17" spans="1:6" s="88" customFormat="1" ht="15.75" customHeight="1" hidden="1">
      <c r="A17" s="134" t="s">
        <v>216</v>
      </c>
      <c r="B17" s="155" t="s">
        <v>217</v>
      </c>
      <c r="C17" s="110">
        <v>234179</v>
      </c>
      <c r="D17" s="111">
        <v>9175</v>
      </c>
      <c r="E17" s="110">
        <v>52</v>
      </c>
      <c r="F17" s="111">
        <v>664</v>
      </c>
    </row>
    <row r="18" spans="1:6" s="88" customFormat="1" ht="15.75" customHeight="1" hidden="1">
      <c r="A18" s="134" t="s">
        <v>218</v>
      </c>
      <c r="B18" s="155" t="s">
        <v>217</v>
      </c>
      <c r="C18" s="110">
        <v>236629</v>
      </c>
      <c r="D18" s="111">
        <v>10622</v>
      </c>
      <c r="E18" s="110">
        <v>52</v>
      </c>
      <c r="F18" s="111">
        <v>684</v>
      </c>
    </row>
    <row r="19" spans="1:6" s="88" customFormat="1" ht="15.75" customHeight="1">
      <c r="A19" s="134" t="s">
        <v>222</v>
      </c>
      <c r="B19" s="155" t="s">
        <v>217</v>
      </c>
      <c r="C19" s="110">
        <v>238162</v>
      </c>
      <c r="D19" s="110">
        <v>11362</v>
      </c>
      <c r="E19" s="110">
        <v>52</v>
      </c>
      <c r="F19" s="111">
        <v>711</v>
      </c>
    </row>
    <row r="20" spans="1:6" s="88" customFormat="1" ht="15.75" customHeight="1">
      <c r="A20" s="134" t="s">
        <v>228</v>
      </c>
      <c r="B20" s="155" t="s">
        <v>217</v>
      </c>
      <c r="C20" s="110">
        <v>242256</v>
      </c>
      <c r="D20" s="110">
        <v>11362</v>
      </c>
      <c r="E20" s="110">
        <v>52</v>
      </c>
      <c r="F20" s="111">
        <v>716</v>
      </c>
    </row>
    <row r="21" spans="1:6" s="88" customFormat="1" ht="15.75" customHeight="1">
      <c r="A21" s="134" t="s">
        <v>253</v>
      </c>
      <c r="B21" s="155" t="s">
        <v>217</v>
      </c>
      <c r="C21" s="110">
        <v>244637</v>
      </c>
      <c r="D21" s="110">
        <v>12062</v>
      </c>
      <c r="E21" s="110">
        <v>52</v>
      </c>
      <c r="F21" s="111">
        <v>698</v>
      </c>
    </row>
    <row r="22" spans="1:6" s="88" customFormat="1" ht="15.75" customHeight="1">
      <c r="A22" s="134" t="s">
        <v>254</v>
      </c>
      <c r="B22" s="155" t="s">
        <v>217</v>
      </c>
      <c r="C22" s="110">
        <v>228167</v>
      </c>
      <c r="D22" s="110">
        <v>11262</v>
      </c>
      <c r="E22" s="110">
        <v>43</v>
      </c>
      <c r="F22" s="111">
        <v>693</v>
      </c>
    </row>
    <row r="23" spans="1:6" s="88" customFormat="1" ht="15.75" customHeight="1">
      <c r="A23" s="134" t="s">
        <v>267</v>
      </c>
      <c r="B23" s="155" t="s">
        <v>217</v>
      </c>
      <c r="C23" s="110">
        <f>C25+C30+C39</f>
        <v>228969</v>
      </c>
      <c r="D23" s="110">
        <f>D25+D30+D39</f>
        <v>11262</v>
      </c>
      <c r="E23" s="110">
        <f>E25+E30+E39</f>
        <v>43</v>
      </c>
      <c r="F23" s="111">
        <f>F25+F30+F39</f>
        <v>683</v>
      </c>
    </row>
    <row r="24" spans="1:6" s="88" customFormat="1" ht="13.5" customHeight="1">
      <c r="A24" s="57"/>
      <c r="B24" s="92"/>
      <c r="C24" s="92"/>
      <c r="D24" s="91"/>
      <c r="E24" s="92"/>
      <c r="F24" s="91"/>
    </row>
    <row r="25" spans="1:6" s="88" customFormat="1" ht="15.75" customHeight="1">
      <c r="A25" s="52" t="s">
        <v>143</v>
      </c>
      <c r="B25" s="92"/>
      <c r="C25" s="122">
        <f>SUM(C27:C28)</f>
        <v>161020</v>
      </c>
      <c r="D25" s="122">
        <f>SUM(D27:D28)</f>
        <v>8081</v>
      </c>
      <c r="E25" s="122">
        <f>SUM(E27:E28)</f>
        <v>43</v>
      </c>
      <c r="F25" s="111">
        <f>SUM(F27:F28)</f>
        <v>674</v>
      </c>
    </row>
    <row r="26" spans="1:6" s="88" customFormat="1" ht="13.5" customHeight="1">
      <c r="A26" s="57"/>
      <c r="B26" s="92"/>
      <c r="C26" s="90"/>
      <c r="D26" s="90"/>
      <c r="E26" s="90"/>
      <c r="F26" s="91"/>
    </row>
    <row r="27" spans="1:6" s="88" customFormat="1" ht="15.75" customHeight="1">
      <c r="A27" s="58" t="s">
        <v>41</v>
      </c>
      <c r="B27" s="161">
        <v>73</v>
      </c>
      <c r="C27" s="123">
        <v>158335</v>
      </c>
      <c r="D27" s="120">
        <v>7706</v>
      </c>
      <c r="E27" s="120">
        <v>43</v>
      </c>
      <c r="F27" s="146">
        <v>673</v>
      </c>
    </row>
    <row r="28" spans="1:6" s="88" customFormat="1" ht="15.75" customHeight="1">
      <c r="A28" s="58" t="s">
        <v>107</v>
      </c>
      <c r="B28" s="161">
        <v>50.7</v>
      </c>
      <c r="C28" s="123">
        <v>2685</v>
      </c>
      <c r="D28" s="123">
        <v>375</v>
      </c>
      <c r="E28" s="123">
        <v>0</v>
      </c>
      <c r="F28" s="146">
        <v>1</v>
      </c>
    </row>
    <row r="29" spans="1:6" ht="13.5" customHeight="1">
      <c r="A29" s="116"/>
      <c r="B29" s="117"/>
      <c r="C29" s="117"/>
      <c r="D29" s="117"/>
      <c r="E29" s="117"/>
      <c r="F29" s="118"/>
    </row>
    <row r="30" spans="1:6" s="88" customFormat="1" ht="15.75" customHeight="1">
      <c r="A30" s="52" t="s">
        <v>146</v>
      </c>
      <c r="B30" s="119"/>
      <c r="C30" s="110">
        <f>SUM(C32:C37)</f>
        <v>64358</v>
      </c>
      <c r="D30" s="122">
        <f>SUM(D32:D37)</f>
        <v>2921</v>
      </c>
      <c r="E30" s="122">
        <f>SUM(E32:E37)</f>
        <v>0</v>
      </c>
      <c r="F30" s="111">
        <f>SUM(F32:F37)</f>
        <v>9</v>
      </c>
    </row>
    <row r="31" spans="1:6" ht="13.5" customHeight="1">
      <c r="A31" s="37"/>
      <c r="B31" s="32"/>
      <c r="C31" s="44"/>
      <c r="D31" s="44"/>
      <c r="E31" s="15"/>
      <c r="F31" s="107"/>
    </row>
    <row r="32" spans="1:6" s="88" customFormat="1" ht="15.75" customHeight="1">
      <c r="A32" s="58" t="s">
        <v>108</v>
      </c>
      <c r="B32" s="161">
        <v>8.83</v>
      </c>
      <c r="C32" s="163">
        <v>7663</v>
      </c>
      <c r="D32" s="163">
        <v>1620</v>
      </c>
      <c r="E32" s="163">
        <v>0</v>
      </c>
      <c r="F32" s="151">
        <v>1</v>
      </c>
    </row>
    <row r="33" spans="1:6" s="88" customFormat="1" ht="15.75" customHeight="1">
      <c r="A33" s="58" t="s">
        <v>42</v>
      </c>
      <c r="B33" s="161">
        <v>48.4</v>
      </c>
      <c r="C33" s="163">
        <v>10378</v>
      </c>
      <c r="D33" s="163">
        <v>1266</v>
      </c>
      <c r="E33" s="163">
        <v>0</v>
      </c>
      <c r="F33" s="151">
        <v>2</v>
      </c>
    </row>
    <row r="34" spans="1:6" s="88" customFormat="1" ht="15.75" customHeight="1">
      <c r="A34" s="58" t="s">
        <v>43</v>
      </c>
      <c r="B34" s="161">
        <v>18.13</v>
      </c>
      <c r="C34" s="163">
        <v>8302</v>
      </c>
      <c r="D34" s="163">
        <v>0</v>
      </c>
      <c r="E34" s="163">
        <v>0</v>
      </c>
      <c r="F34" s="151">
        <v>1</v>
      </c>
    </row>
    <row r="35" spans="1:6" s="88" customFormat="1" ht="15.75" customHeight="1">
      <c r="A35" s="58" t="s">
        <v>44</v>
      </c>
      <c r="B35" s="161">
        <v>19.3</v>
      </c>
      <c r="C35" s="163">
        <v>34461</v>
      </c>
      <c r="D35" s="163">
        <v>35</v>
      </c>
      <c r="E35" s="163">
        <v>0</v>
      </c>
      <c r="F35" s="151">
        <v>5</v>
      </c>
    </row>
    <row r="36" spans="1:6" s="88" customFormat="1" ht="15.75" customHeight="1">
      <c r="A36" s="58" t="s">
        <v>45</v>
      </c>
      <c r="B36" s="161">
        <v>8</v>
      </c>
      <c r="C36" s="163">
        <f>2804+460+290</f>
        <v>3554</v>
      </c>
      <c r="D36" s="163">
        <v>0</v>
      </c>
      <c r="E36" s="163">
        <v>0</v>
      </c>
      <c r="F36" s="151">
        <v>0</v>
      </c>
    </row>
    <row r="37" spans="1:6" s="88" customFormat="1" ht="15.75" customHeight="1" hidden="1">
      <c r="A37" s="58"/>
      <c r="B37" s="161"/>
      <c r="C37" s="163"/>
      <c r="D37" s="163"/>
      <c r="E37" s="163"/>
      <c r="F37" s="151"/>
    </row>
    <row r="38" spans="1:6" ht="13.5" customHeight="1">
      <c r="A38" s="54"/>
      <c r="B38" s="14"/>
      <c r="C38" s="14"/>
      <c r="D38" s="14"/>
      <c r="E38" s="14"/>
      <c r="F38" s="9"/>
    </row>
    <row r="39" spans="1:6" s="88" customFormat="1" ht="15.75" customHeight="1">
      <c r="A39" s="52" t="s">
        <v>118</v>
      </c>
      <c r="B39" s="119"/>
      <c r="C39" s="122">
        <f>SUM(C41:C49)</f>
        <v>3591</v>
      </c>
      <c r="D39" s="122">
        <f>SUM(D41:D49)</f>
        <v>260</v>
      </c>
      <c r="E39" s="122">
        <f>SUM(E41:E49)</f>
        <v>0</v>
      </c>
      <c r="F39" s="111">
        <f>SUM(F41:F49)</f>
        <v>0</v>
      </c>
    </row>
    <row r="40" spans="1:6" ht="13.5" customHeight="1">
      <c r="A40" s="37"/>
      <c r="B40" s="32"/>
      <c r="C40" s="44"/>
      <c r="D40" s="44"/>
      <c r="E40" s="15"/>
      <c r="F40" s="107"/>
    </row>
    <row r="41" spans="1:6" s="88" customFormat="1" ht="15.75" customHeight="1">
      <c r="A41" s="58" t="s">
        <v>113</v>
      </c>
      <c r="B41" s="164">
        <v>2</v>
      </c>
      <c r="C41" s="163">
        <v>877</v>
      </c>
      <c r="D41" s="163">
        <v>0</v>
      </c>
      <c r="E41" s="163">
        <v>0</v>
      </c>
      <c r="F41" s="151">
        <v>0</v>
      </c>
    </row>
    <row r="42" spans="1:6" s="88" customFormat="1" ht="15.75" customHeight="1">
      <c r="A42" s="58" t="s">
        <v>114</v>
      </c>
      <c r="B42" s="164">
        <v>6.5</v>
      </c>
      <c r="C42" s="163">
        <v>500</v>
      </c>
      <c r="D42" s="163">
        <v>0</v>
      </c>
      <c r="E42" s="163">
        <v>0</v>
      </c>
      <c r="F42" s="151">
        <v>0</v>
      </c>
    </row>
    <row r="43" spans="1:6" s="88" customFormat="1" ht="15.75" customHeight="1">
      <c r="A43" s="58" t="s">
        <v>115</v>
      </c>
      <c r="B43" s="164">
        <v>0.6</v>
      </c>
      <c r="C43" s="163">
        <v>318</v>
      </c>
      <c r="D43" s="163">
        <v>0</v>
      </c>
      <c r="E43" s="163">
        <v>0</v>
      </c>
      <c r="F43" s="151">
        <v>0</v>
      </c>
    </row>
    <row r="44" spans="1:6" s="88" customFormat="1" ht="15.75" customHeight="1">
      <c r="A44" s="59" t="s">
        <v>116</v>
      </c>
      <c r="B44" s="165">
        <v>1.5</v>
      </c>
      <c r="C44" s="166">
        <v>535</v>
      </c>
      <c r="D44" s="166">
        <v>260</v>
      </c>
      <c r="E44" s="166">
        <v>0</v>
      </c>
      <c r="F44" s="167">
        <v>0</v>
      </c>
    </row>
    <row r="45" spans="1:6" ht="57.75" customHeight="1">
      <c r="A45" s="33" t="s">
        <v>250</v>
      </c>
      <c r="B45" s="43"/>
      <c r="C45" s="42"/>
      <c r="D45" s="41"/>
      <c r="E45" s="41"/>
      <c r="F45" s="42"/>
    </row>
    <row r="46" spans="1:6" ht="16.5" customHeight="1">
      <c r="A46" s="34" t="s">
        <v>27</v>
      </c>
      <c r="B46" s="20" t="s">
        <v>103</v>
      </c>
      <c r="C46" s="21" t="s">
        <v>1</v>
      </c>
      <c r="D46" s="22" t="s">
        <v>133</v>
      </c>
      <c r="E46" s="22" t="s">
        <v>256</v>
      </c>
      <c r="F46" s="22" t="s">
        <v>135</v>
      </c>
    </row>
    <row r="47" spans="1:6" ht="16.5" customHeight="1">
      <c r="A47" s="1" t="s">
        <v>104</v>
      </c>
      <c r="B47" s="13" t="s">
        <v>28</v>
      </c>
      <c r="C47" s="13" t="s">
        <v>4</v>
      </c>
      <c r="D47" s="24" t="s">
        <v>4</v>
      </c>
      <c r="E47" s="13" t="s">
        <v>136</v>
      </c>
      <c r="F47" s="24" t="s">
        <v>137</v>
      </c>
    </row>
    <row r="48" spans="1:6" s="88" customFormat="1" ht="15.75" customHeight="1">
      <c r="A48" s="58" t="s">
        <v>211</v>
      </c>
      <c r="B48" s="164">
        <v>3.6</v>
      </c>
      <c r="C48" s="163">
        <v>1108</v>
      </c>
      <c r="D48" s="163">
        <v>0</v>
      </c>
      <c r="E48" s="163">
        <v>0</v>
      </c>
      <c r="F48" s="151">
        <v>0</v>
      </c>
    </row>
    <row r="49" spans="1:6" s="88" customFormat="1" ht="15.75" customHeight="1">
      <c r="A49" s="59" t="s">
        <v>117</v>
      </c>
      <c r="B49" s="165">
        <v>1</v>
      </c>
      <c r="C49" s="166">
        <v>253</v>
      </c>
      <c r="D49" s="166">
        <v>0</v>
      </c>
      <c r="E49" s="166">
        <v>0</v>
      </c>
      <c r="F49" s="167">
        <v>0</v>
      </c>
    </row>
    <row r="50" spans="1:2" ht="16.5">
      <c r="A50" s="198" t="s">
        <v>260</v>
      </c>
      <c r="B50" s="97"/>
    </row>
    <row r="51" ht="16.5">
      <c r="A51" s="10" t="s">
        <v>261</v>
      </c>
    </row>
    <row r="52" ht="16.5">
      <c r="A52" s="10" t="s">
        <v>258</v>
      </c>
    </row>
  </sheetData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3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1.25" customHeight="1">
      <c r="A1" s="33" t="s">
        <v>272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186</v>
      </c>
      <c r="E2" s="22" t="s">
        <v>256</v>
      </c>
      <c r="F2" s="22" t="s">
        <v>187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188</v>
      </c>
      <c r="F3" s="24" t="s">
        <v>189</v>
      </c>
    </row>
    <row r="4" spans="1:6" ht="15" customHeight="1" hidden="1">
      <c r="A4" s="35" t="s">
        <v>190</v>
      </c>
      <c r="B4" s="25" t="s">
        <v>40</v>
      </c>
      <c r="C4" s="26">
        <v>46232</v>
      </c>
      <c r="D4" s="27">
        <v>29117</v>
      </c>
      <c r="E4" s="39">
        <v>0</v>
      </c>
      <c r="F4" s="40">
        <v>0</v>
      </c>
    </row>
    <row r="5" spans="1:6" ht="15" customHeight="1" hidden="1">
      <c r="A5" s="35" t="s">
        <v>191</v>
      </c>
      <c r="B5" s="25" t="s">
        <v>40</v>
      </c>
      <c r="C5" s="28">
        <v>47510</v>
      </c>
      <c r="D5" s="29">
        <v>29117</v>
      </c>
      <c r="E5" s="28">
        <v>0</v>
      </c>
      <c r="F5" s="29">
        <v>0</v>
      </c>
    </row>
    <row r="6" spans="1:6" ht="15" customHeight="1" hidden="1">
      <c r="A6" s="35" t="s">
        <v>192</v>
      </c>
      <c r="B6" s="25" t="s">
        <v>40</v>
      </c>
      <c r="C6" s="28">
        <v>47912</v>
      </c>
      <c r="D6" s="29">
        <v>29117</v>
      </c>
      <c r="E6" s="28">
        <v>0</v>
      </c>
      <c r="F6" s="29">
        <v>0</v>
      </c>
    </row>
    <row r="7" spans="1:6" ht="15" customHeight="1" hidden="1">
      <c r="A7" s="35" t="s">
        <v>193</v>
      </c>
      <c r="B7" s="25" t="s">
        <v>40</v>
      </c>
      <c r="C7" s="28">
        <v>43626</v>
      </c>
      <c r="D7" s="29">
        <v>32187</v>
      </c>
      <c r="E7" s="28">
        <v>0</v>
      </c>
      <c r="F7" s="29">
        <v>0</v>
      </c>
    </row>
    <row r="8" spans="1:6" ht="15" customHeight="1" hidden="1">
      <c r="A8" s="35" t="s">
        <v>194</v>
      </c>
      <c r="B8" s="25" t="s">
        <v>40</v>
      </c>
      <c r="C8" s="28">
        <v>50134</v>
      </c>
      <c r="D8" s="29">
        <v>36159</v>
      </c>
      <c r="E8" s="28">
        <v>0</v>
      </c>
      <c r="F8" s="29">
        <v>0</v>
      </c>
    </row>
    <row r="9" spans="1:6" ht="15" customHeight="1" hidden="1">
      <c r="A9" s="35" t="s">
        <v>195</v>
      </c>
      <c r="B9" s="25" t="s">
        <v>40</v>
      </c>
      <c r="C9" s="30">
        <v>51532</v>
      </c>
      <c r="D9" s="31">
        <v>38867</v>
      </c>
      <c r="E9" s="31">
        <v>1</v>
      </c>
      <c r="F9" s="31">
        <v>175</v>
      </c>
    </row>
    <row r="10" spans="1:6" ht="15" customHeight="1" hidden="1">
      <c r="A10" s="35" t="s">
        <v>196</v>
      </c>
      <c r="B10" s="25" t="s">
        <v>40</v>
      </c>
      <c r="C10" s="30">
        <v>51445</v>
      </c>
      <c r="D10" s="31">
        <v>39277</v>
      </c>
      <c r="E10" s="31">
        <v>2</v>
      </c>
      <c r="F10" s="31">
        <v>684</v>
      </c>
    </row>
    <row r="11" spans="1:6" ht="15" customHeight="1" hidden="1">
      <c r="A11" s="35" t="s">
        <v>102</v>
      </c>
      <c r="B11" s="25" t="s">
        <v>40</v>
      </c>
      <c r="C11" s="30">
        <v>47724</v>
      </c>
      <c r="D11" s="31">
        <v>37863</v>
      </c>
      <c r="E11" s="31">
        <v>1</v>
      </c>
      <c r="F11" s="31">
        <v>61</v>
      </c>
    </row>
    <row r="12" spans="1:6" ht="15" customHeight="1" hidden="1">
      <c r="A12" s="35" t="s">
        <v>205</v>
      </c>
      <c r="B12" s="25" t="s">
        <v>40</v>
      </c>
      <c r="C12" s="30">
        <v>47724</v>
      </c>
      <c r="D12" s="31">
        <v>37863</v>
      </c>
      <c r="E12" s="31">
        <v>1</v>
      </c>
      <c r="F12" s="31">
        <v>61</v>
      </c>
    </row>
    <row r="13" spans="1:6" s="88" customFormat="1" ht="13.5" customHeight="1" hidden="1">
      <c r="A13" s="35" t="s">
        <v>206</v>
      </c>
      <c r="B13" s="155" t="s">
        <v>217</v>
      </c>
      <c r="C13" s="110">
        <v>50164</v>
      </c>
      <c r="D13" s="111">
        <v>37863</v>
      </c>
      <c r="E13" s="111">
        <v>1</v>
      </c>
      <c r="F13" s="111">
        <v>62</v>
      </c>
    </row>
    <row r="14" spans="1:6" s="88" customFormat="1" ht="13.5" customHeight="1" hidden="1">
      <c r="A14" s="35" t="s">
        <v>207</v>
      </c>
      <c r="B14" s="155" t="s">
        <v>217</v>
      </c>
      <c r="C14" s="110">
        <v>50864</v>
      </c>
      <c r="D14" s="111">
        <v>37863</v>
      </c>
      <c r="E14" s="111">
        <v>1</v>
      </c>
      <c r="F14" s="111">
        <v>61</v>
      </c>
    </row>
    <row r="15" spans="1:6" s="88" customFormat="1" ht="13.5" customHeight="1" hidden="1">
      <c r="A15" s="35" t="s">
        <v>210</v>
      </c>
      <c r="B15" s="155" t="s">
        <v>217</v>
      </c>
      <c r="C15" s="110">
        <v>50864</v>
      </c>
      <c r="D15" s="111">
        <v>37863</v>
      </c>
      <c r="E15" s="111">
        <v>1</v>
      </c>
      <c r="F15" s="111">
        <v>61</v>
      </c>
    </row>
    <row r="16" spans="1:6" s="88" customFormat="1" ht="13.5" customHeight="1" hidden="1">
      <c r="A16" s="35" t="s">
        <v>214</v>
      </c>
      <c r="B16" s="155" t="s">
        <v>217</v>
      </c>
      <c r="C16" s="110">
        <v>51364</v>
      </c>
      <c r="D16" s="111">
        <v>37863</v>
      </c>
      <c r="E16" s="110">
        <v>1</v>
      </c>
      <c r="F16" s="111">
        <v>61</v>
      </c>
    </row>
    <row r="17" spans="1:6" s="88" customFormat="1" ht="13.5" customHeight="1" hidden="1">
      <c r="A17" s="35" t="s">
        <v>216</v>
      </c>
      <c r="B17" s="155" t="s">
        <v>217</v>
      </c>
      <c r="C17" s="110">
        <v>46202</v>
      </c>
      <c r="D17" s="111">
        <v>78221</v>
      </c>
      <c r="E17" s="110">
        <v>0</v>
      </c>
      <c r="F17" s="111">
        <v>62</v>
      </c>
    </row>
    <row r="18" spans="1:6" s="88" customFormat="1" ht="13.5" customHeight="1" hidden="1">
      <c r="A18" s="35" t="s">
        <v>218</v>
      </c>
      <c r="B18" s="155" t="s">
        <v>217</v>
      </c>
      <c r="C18" s="110">
        <v>46202</v>
      </c>
      <c r="D18" s="111">
        <v>78221</v>
      </c>
      <c r="E18" s="110">
        <v>0</v>
      </c>
      <c r="F18" s="111">
        <v>63</v>
      </c>
    </row>
    <row r="19" spans="1:6" s="88" customFormat="1" ht="13.5" customHeight="1">
      <c r="A19" s="35" t="s">
        <v>222</v>
      </c>
      <c r="B19" s="155" t="s">
        <v>217</v>
      </c>
      <c r="C19" s="110">
        <v>46202</v>
      </c>
      <c r="D19" s="110">
        <v>78221</v>
      </c>
      <c r="E19" s="110">
        <v>0</v>
      </c>
      <c r="F19" s="111">
        <v>63</v>
      </c>
    </row>
    <row r="20" spans="1:6" s="88" customFormat="1" ht="13.5" customHeight="1">
      <c r="A20" s="35" t="s">
        <v>228</v>
      </c>
      <c r="B20" s="155" t="s">
        <v>217</v>
      </c>
      <c r="C20" s="110">
        <v>46604</v>
      </c>
      <c r="D20" s="110">
        <v>144356</v>
      </c>
      <c r="E20" s="110">
        <v>0</v>
      </c>
      <c r="F20" s="111">
        <v>64</v>
      </c>
    </row>
    <row r="21" spans="1:6" s="88" customFormat="1" ht="13.5" customHeight="1">
      <c r="A21" s="35" t="s">
        <v>253</v>
      </c>
      <c r="B21" s="155" t="s">
        <v>217</v>
      </c>
      <c r="C21" s="110">
        <v>45678</v>
      </c>
      <c r="D21" s="110">
        <v>144129</v>
      </c>
      <c r="E21" s="110">
        <v>0</v>
      </c>
      <c r="F21" s="111">
        <v>61</v>
      </c>
    </row>
    <row r="22" spans="1:6" s="88" customFormat="1" ht="13.5" customHeight="1">
      <c r="A22" s="35" t="s">
        <v>254</v>
      </c>
      <c r="B22" s="155" t="s">
        <v>217</v>
      </c>
      <c r="C22" s="110">
        <v>45885</v>
      </c>
      <c r="D22" s="110">
        <v>144129</v>
      </c>
      <c r="E22" s="110">
        <v>0</v>
      </c>
      <c r="F22" s="111">
        <v>61</v>
      </c>
    </row>
    <row r="23" spans="1:6" s="88" customFormat="1" ht="13.5" customHeight="1">
      <c r="A23" s="35" t="s">
        <v>267</v>
      </c>
      <c r="B23" s="155" t="s">
        <v>217</v>
      </c>
      <c r="C23" s="110">
        <f>C25+C29+C42</f>
        <v>46634</v>
      </c>
      <c r="D23" s="110">
        <f>D25+D29+D42</f>
        <v>144649</v>
      </c>
      <c r="E23" s="110">
        <f>E25+E29+E42</f>
        <v>5</v>
      </c>
      <c r="F23" s="111">
        <f>F25+F29+F42</f>
        <v>61</v>
      </c>
    </row>
    <row r="24" spans="1:6" ht="4.5" customHeight="1">
      <c r="A24" s="35"/>
      <c r="B24" s="25"/>
      <c r="C24" s="53"/>
      <c r="D24" s="53"/>
      <c r="E24" s="53"/>
      <c r="F24" s="31"/>
    </row>
    <row r="25" spans="1:6" s="88" customFormat="1" ht="13.5" customHeight="1">
      <c r="A25" s="52" t="s">
        <v>197</v>
      </c>
      <c r="B25" s="92"/>
      <c r="C25" s="122">
        <f>SUM(C27)</f>
        <v>1880</v>
      </c>
      <c r="D25" s="122">
        <f>SUM(D27)</f>
        <v>0</v>
      </c>
      <c r="E25" s="122">
        <f>SUM(E27)</f>
        <v>0</v>
      </c>
      <c r="F25" s="111">
        <f>SUM(F27)</f>
        <v>0</v>
      </c>
    </row>
    <row r="26" spans="2:6" ht="4.5" customHeight="1">
      <c r="B26" s="14"/>
      <c r="C26" s="8"/>
      <c r="D26" s="14"/>
      <c r="E26" s="14"/>
      <c r="F26" s="10"/>
    </row>
    <row r="27" spans="1:6" s="88" customFormat="1" ht="13.5" customHeight="1">
      <c r="A27" s="58" t="s">
        <v>53</v>
      </c>
      <c r="B27" s="161">
        <v>45.4</v>
      </c>
      <c r="C27" s="123">
        <v>1880</v>
      </c>
      <c r="D27" s="123">
        <v>0</v>
      </c>
      <c r="E27" s="123">
        <v>0</v>
      </c>
      <c r="F27" s="146">
        <v>0</v>
      </c>
    </row>
    <row r="28" spans="1:6" ht="4.5" customHeight="1">
      <c r="A28" s="37"/>
      <c r="B28" s="25"/>
      <c r="C28" s="64"/>
      <c r="D28" s="64"/>
      <c r="E28" s="106"/>
      <c r="F28" s="107"/>
    </row>
    <row r="29" spans="1:13" s="88" customFormat="1" ht="13.5" customHeight="1">
      <c r="A29" s="52" t="s">
        <v>198</v>
      </c>
      <c r="B29" s="119"/>
      <c r="C29" s="110">
        <f>SUM(C31:C40)</f>
        <v>40012</v>
      </c>
      <c r="D29" s="110">
        <f>SUM(D31:D40)</f>
        <v>141599</v>
      </c>
      <c r="E29" s="110">
        <f>SUM(E31:E40)</f>
        <v>5</v>
      </c>
      <c r="F29" s="111">
        <f>SUM(F31:F40)</f>
        <v>38</v>
      </c>
      <c r="G29" s="93"/>
      <c r="H29" s="93"/>
      <c r="I29" s="93"/>
      <c r="J29" s="93"/>
      <c r="K29" s="93"/>
      <c r="L29" s="93"/>
      <c r="M29" s="93"/>
    </row>
    <row r="30" spans="1:13" s="88" customFormat="1" ht="4.5" customHeight="1">
      <c r="A30" s="58"/>
      <c r="B30" s="119"/>
      <c r="C30" s="132"/>
      <c r="D30" s="132"/>
      <c r="E30" s="132"/>
      <c r="F30" s="127"/>
      <c r="G30" s="93"/>
      <c r="H30" s="93"/>
      <c r="I30" s="93"/>
      <c r="J30" s="93"/>
      <c r="K30" s="93"/>
      <c r="L30" s="93"/>
      <c r="M30" s="93"/>
    </row>
    <row r="31" spans="1:6" s="88" customFormat="1" ht="13.5" customHeight="1">
      <c r="A31" s="58" t="s">
        <v>46</v>
      </c>
      <c r="B31" s="161">
        <v>30.73</v>
      </c>
      <c r="C31" s="140">
        <v>14713</v>
      </c>
      <c r="D31" s="140">
        <v>54265</v>
      </c>
      <c r="E31" s="140">
        <v>4</v>
      </c>
      <c r="F31" s="141">
        <v>6</v>
      </c>
    </row>
    <row r="32" spans="1:6" s="88" customFormat="1" ht="13.5" customHeight="1">
      <c r="A32" s="59" t="s">
        <v>47</v>
      </c>
      <c r="B32" s="162">
        <v>36.7</v>
      </c>
      <c r="C32" s="207">
        <v>12319</v>
      </c>
      <c r="D32" s="207">
        <v>20437</v>
      </c>
      <c r="E32" s="207">
        <v>1</v>
      </c>
      <c r="F32" s="208">
        <v>10</v>
      </c>
    </row>
    <row r="33" spans="1:6" ht="40.5" customHeight="1">
      <c r="A33" s="33" t="s">
        <v>237</v>
      </c>
      <c r="B33" s="199"/>
      <c r="C33" s="41"/>
      <c r="D33" s="41"/>
      <c r="E33" s="41"/>
      <c r="F33" s="41"/>
    </row>
    <row r="34" spans="1:6" ht="16.5" customHeight="1">
      <c r="A34" s="34" t="s">
        <v>27</v>
      </c>
      <c r="B34" s="20" t="s">
        <v>103</v>
      </c>
      <c r="C34" s="21" t="s">
        <v>1</v>
      </c>
      <c r="D34" s="22" t="s">
        <v>133</v>
      </c>
      <c r="E34" s="22" t="s">
        <v>134</v>
      </c>
      <c r="F34" s="22" t="s">
        <v>135</v>
      </c>
    </row>
    <row r="35" spans="1:6" ht="16.5" customHeight="1">
      <c r="A35" s="1" t="s">
        <v>104</v>
      </c>
      <c r="B35" s="13" t="s">
        <v>28</v>
      </c>
      <c r="C35" s="13" t="s">
        <v>4</v>
      </c>
      <c r="D35" s="24" t="s">
        <v>4</v>
      </c>
      <c r="E35" s="13" t="s">
        <v>136</v>
      </c>
      <c r="F35" s="24" t="s">
        <v>137</v>
      </c>
    </row>
    <row r="36" spans="1:6" s="88" customFormat="1" ht="14.25" customHeight="1">
      <c r="A36" s="58" t="s">
        <v>48</v>
      </c>
      <c r="B36" s="161">
        <v>24.17</v>
      </c>
      <c r="C36" s="140">
        <v>9637</v>
      </c>
      <c r="D36" s="140">
        <v>11738</v>
      </c>
      <c r="E36" s="140">
        <v>0</v>
      </c>
      <c r="F36" s="141">
        <v>18</v>
      </c>
    </row>
    <row r="37" spans="1:6" s="88" customFormat="1" ht="14.25" customHeight="1">
      <c r="A37" s="58" t="s">
        <v>49</v>
      </c>
      <c r="B37" s="161">
        <v>14.75</v>
      </c>
      <c r="C37" s="140">
        <v>0</v>
      </c>
      <c r="D37" s="140">
        <v>9672</v>
      </c>
      <c r="E37" s="140">
        <v>0</v>
      </c>
      <c r="F37" s="141">
        <v>1</v>
      </c>
    </row>
    <row r="38" spans="1:6" s="88" customFormat="1" ht="14.25" customHeight="1">
      <c r="A38" s="58" t="s">
        <v>50</v>
      </c>
      <c r="B38" s="161">
        <v>18.59</v>
      </c>
      <c r="C38" s="140">
        <v>0</v>
      </c>
      <c r="D38" s="140">
        <v>20568</v>
      </c>
      <c r="E38" s="140">
        <v>0</v>
      </c>
      <c r="F38" s="141">
        <v>1</v>
      </c>
    </row>
    <row r="39" spans="1:6" s="88" customFormat="1" ht="14.25" customHeight="1">
      <c r="A39" s="58" t="s">
        <v>51</v>
      </c>
      <c r="B39" s="161">
        <v>7.8</v>
      </c>
      <c r="C39" s="140">
        <v>0</v>
      </c>
      <c r="D39" s="140">
        <v>11927</v>
      </c>
      <c r="E39" s="140">
        <v>0</v>
      </c>
      <c r="F39" s="141">
        <v>1</v>
      </c>
    </row>
    <row r="40" spans="1:6" s="88" customFormat="1" ht="14.25" customHeight="1">
      <c r="A40" s="58" t="s">
        <v>199</v>
      </c>
      <c r="B40" s="161">
        <v>13.59</v>
      </c>
      <c r="C40" s="142">
        <v>3343</v>
      </c>
      <c r="D40" s="140">
        <v>12992</v>
      </c>
      <c r="E40" s="140">
        <v>0</v>
      </c>
      <c r="F40" s="141">
        <v>1</v>
      </c>
    </row>
    <row r="41" spans="1:6" s="88" customFormat="1" ht="7.5" customHeight="1">
      <c r="A41" s="61"/>
      <c r="B41" s="92"/>
      <c r="C41" s="92"/>
      <c r="D41" s="92"/>
      <c r="E41" s="92"/>
      <c r="F41" s="91"/>
    </row>
    <row r="42" spans="1:6" s="88" customFormat="1" ht="14.25" customHeight="1">
      <c r="A42" s="52" t="s">
        <v>200</v>
      </c>
      <c r="B42" s="109"/>
      <c r="C42" s="110">
        <f>SUM(C44)</f>
        <v>4742</v>
      </c>
      <c r="D42" s="110">
        <f>SUM(D44)</f>
        <v>3050</v>
      </c>
      <c r="E42" s="110">
        <f>SUM(E44)</f>
        <v>0</v>
      </c>
      <c r="F42" s="111">
        <f>SUM(F44)</f>
        <v>23</v>
      </c>
    </row>
    <row r="43" spans="1:6" s="88" customFormat="1" ht="7.5" customHeight="1">
      <c r="A43" s="58"/>
      <c r="B43" s="109"/>
      <c r="C43" s="132"/>
      <c r="D43" s="132"/>
      <c r="E43" s="132"/>
      <c r="F43" s="127"/>
    </row>
    <row r="44" spans="1:6" s="88" customFormat="1" ht="14.25" customHeight="1">
      <c r="A44" s="59" t="s">
        <v>29</v>
      </c>
      <c r="B44" s="128">
        <v>158.7</v>
      </c>
      <c r="C44" s="112">
        <v>4742</v>
      </c>
      <c r="D44" s="112">
        <v>3050</v>
      </c>
      <c r="E44" s="112">
        <v>0</v>
      </c>
      <c r="F44" s="143">
        <v>23</v>
      </c>
    </row>
    <row r="45" ht="16.5">
      <c r="A45" s="202" t="s">
        <v>269</v>
      </c>
    </row>
  </sheetData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1"/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E38" sqref="E38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2" customHeight="1">
      <c r="A1" s="33" t="s">
        <v>238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256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102581</v>
      </c>
      <c r="D4" s="27">
        <v>33125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104834</v>
      </c>
      <c r="D5" s="29">
        <v>33415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105734</v>
      </c>
      <c r="D6" s="29">
        <v>33795</v>
      </c>
      <c r="E6" s="28">
        <v>0</v>
      </c>
      <c r="F6" s="29">
        <v>0</v>
      </c>
    </row>
    <row r="7" spans="1:6" ht="13.5" customHeight="1" hidden="1">
      <c r="A7" s="35" t="s">
        <v>141</v>
      </c>
      <c r="B7" s="25" t="s">
        <v>40</v>
      </c>
      <c r="C7" s="28">
        <v>107920</v>
      </c>
      <c r="D7" s="29">
        <v>34161</v>
      </c>
      <c r="E7" s="28">
        <v>0</v>
      </c>
      <c r="F7" s="29">
        <v>0</v>
      </c>
    </row>
    <row r="8" spans="1:6" ht="13.5" customHeight="1" hidden="1">
      <c r="A8" s="35" t="s">
        <v>122</v>
      </c>
      <c r="B8" s="25" t="s">
        <v>40</v>
      </c>
      <c r="C8" s="28">
        <v>107841</v>
      </c>
      <c r="D8" s="29">
        <v>34569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108459</v>
      </c>
      <c r="D9" s="31">
        <v>34998</v>
      </c>
      <c r="E9" s="31">
        <v>16</v>
      </c>
      <c r="F9" s="31">
        <v>329</v>
      </c>
    </row>
    <row r="10" spans="1:6" ht="13.5" customHeight="1" hidden="1">
      <c r="A10" s="35" t="s">
        <v>124</v>
      </c>
      <c r="B10" s="25" t="s">
        <v>40</v>
      </c>
      <c r="C10" s="30">
        <v>117832</v>
      </c>
      <c r="D10" s="31">
        <v>39120</v>
      </c>
      <c r="E10" s="31">
        <v>20</v>
      </c>
      <c r="F10" s="31">
        <v>303</v>
      </c>
    </row>
    <row r="11" spans="1:6" ht="13.5" customHeight="1" hidden="1">
      <c r="A11" s="35" t="s">
        <v>102</v>
      </c>
      <c r="B11" s="25" t="s">
        <v>40</v>
      </c>
      <c r="C11" s="30">
        <v>106136</v>
      </c>
      <c r="D11" s="31">
        <v>37182</v>
      </c>
      <c r="E11" s="31">
        <v>18</v>
      </c>
      <c r="F11" s="31">
        <v>275</v>
      </c>
    </row>
    <row r="12" spans="1:6" ht="13.5" customHeight="1" hidden="1">
      <c r="A12" s="35" t="s">
        <v>205</v>
      </c>
      <c r="B12" s="25" t="s">
        <v>40</v>
      </c>
      <c r="C12" s="30">
        <v>106741</v>
      </c>
      <c r="D12" s="31">
        <v>37277</v>
      </c>
      <c r="E12" s="31">
        <v>18</v>
      </c>
      <c r="F12" s="31">
        <v>276</v>
      </c>
    </row>
    <row r="13" spans="1:6" s="88" customFormat="1" ht="12.75" customHeight="1" hidden="1">
      <c r="A13" s="35" t="s">
        <v>206</v>
      </c>
      <c r="B13" s="155" t="s">
        <v>217</v>
      </c>
      <c r="C13" s="110">
        <v>123261</v>
      </c>
      <c r="D13" s="111">
        <v>38177</v>
      </c>
      <c r="E13" s="111">
        <v>43</v>
      </c>
      <c r="F13" s="111">
        <v>282</v>
      </c>
    </row>
    <row r="14" spans="1:6" s="88" customFormat="1" ht="12.75" customHeight="1" hidden="1">
      <c r="A14" s="35" t="s">
        <v>207</v>
      </c>
      <c r="B14" s="155" t="s">
        <v>217</v>
      </c>
      <c r="C14" s="110">
        <v>123261</v>
      </c>
      <c r="D14" s="111">
        <v>38177</v>
      </c>
      <c r="E14" s="111">
        <v>43</v>
      </c>
      <c r="F14" s="111">
        <v>314</v>
      </c>
    </row>
    <row r="15" spans="1:6" s="88" customFormat="1" ht="12.75" customHeight="1" hidden="1">
      <c r="A15" s="35" t="s">
        <v>210</v>
      </c>
      <c r="B15" s="155" t="s">
        <v>217</v>
      </c>
      <c r="C15" s="110">
        <v>123261</v>
      </c>
      <c r="D15" s="110">
        <v>38960</v>
      </c>
      <c r="E15" s="110">
        <v>43</v>
      </c>
      <c r="F15" s="111">
        <v>314</v>
      </c>
    </row>
    <row r="16" spans="1:6" s="88" customFormat="1" ht="15" customHeight="1" hidden="1">
      <c r="A16" s="35" t="s">
        <v>214</v>
      </c>
      <c r="B16" s="155" t="s">
        <v>217</v>
      </c>
      <c r="C16" s="110">
        <v>123261</v>
      </c>
      <c r="D16" s="110">
        <v>38960</v>
      </c>
      <c r="E16" s="110">
        <v>43</v>
      </c>
      <c r="F16" s="111">
        <v>314</v>
      </c>
    </row>
    <row r="17" spans="1:6" s="88" customFormat="1" ht="15" customHeight="1" hidden="1">
      <c r="A17" s="35" t="s">
        <v>216</v>
      </c>
      <c r="B17" s="155" t="s">
        <v>217</v>
      </c>
      <c r="C17" s="110">
        <v>123861</v>
      </c>
      <c r="D17" s="110">
        <v>38960</v>
      </c>
      <c r="E17" s="110">
        <v>43</v>
      </c>
      <c r="F17" s="111">
        <v>314</v>
      </c>
    </row>
    <row r="18" spans="1:6" s="88" customFormat="1" ht="15" customHeight="1" hidden="1">
      <c r="A18" s="35" t="s">
        <v>218</v>
      </c>
      <c r="B18" s="155" t="s">
        <v>217</v>
      </c>
      <c r="C18" s="110">
        <v>124293</v>
      </c>
      <c r="D18" s="110">
        <v>38960</v>
      </c>
      <c r="E18" s="110">
        <v>43</v>
      </c>
      <c r="F18" s="111">
        <v>314</v>
      </c>
    </row>
    <row r="19" spans="1:6" s="88" customFormat="1" ht="15" customHeight="1">
      <c r="A19" s="35" t="s">
        <v>222</v>
      </c>
      <c r="B19" s="155" t="s">
        <v>217</v>
      </c>
      <c r="C19" s="110">
        <v>126336</v>
      </c>
      <c r="D19" s="110">
        <v>38960</v>
      </c>
      <c r="E19" s="110">
        <v>43</v>
      </c>
      <c r="F19" s="111">
        <v>314</v>
      </c>
    </row>
    <row r="20" spans="1:6" s="88" customFormat="1" ht="15" customHeight="1">
      <c r="A20" s="35" t="s">
        <v>228</v>
      </c>
      <c r="B20" s="155" t="s">
        <v>217</v>
      </c>
      <c r="C20" s="110">
        <v>126336</v>
      </c>
      <c r="D20" s="110">
        <v>38960</v>
      </c>
      <c r="E20" s="110">
        <v>43</v>
      </c>
      <c r="F20" s="111">
        <v>314</v>
      </c>
    </row>
    <row r="21" spans="1:6" s="88" customFormat="1" ht="15" customHeight="1">
      <c r="A21" s="35" t="s">
        <v>253</v>
      </c>
      <c r="B21" s="155" t="s">
        <v>217</v>
      </c>
      <c r="C21" s="110">
        <v>89592</v>
      </c>
      <c r="D21" s="110">
        <v>23658</v>
      </c>
      <c r="E21" s="110">
        <v>43</v>
      </c>
      <c r="F21" s="111">
        <v>269</v>
      </c>
    </row>
    <row r="22" spans="1:6" s="88" customFormat="1" ht="15" customHeight="1">
      <c r="A22" s="35" t="s">
        <v>254</v>
      </c>
      <c r="B22" s="155" t="s">
        <v>217</v>
      </c>
      <c r="C22" s="110">
        <v>90146</v>
      </c>
      <c r="D22" s="110">
        <v>24003</v>
      </c>
      <c r="E22" s="110">
        <v>43</v>
      </c>
      <c r="F22" s="111">
        <v>273</v>
      </c>
    </row>
    <row r="23" spans="1:6" s="88" customFormat="1" ht="15" customHeight="1">
      <c r="A23" s="35" t="s">
        <v>265</v>
      </c>
      <c r="B23" s="155" t="s">
        <v>217</v>
      </c>
      <c r="C23" s="110">
        <f>C25+C31</f>
        <v>92254</v>
      </c>
      <c r="D23" s="110">
        <f>D25+D31</f>
        <v>24189</v>
      </c>
      <c r="E23" s="110">
        <f>E25+E31</f>
        <v>43</v>
      </c>
      <c r="F23" s="111">
        <f>F25+F31</f>
        <v>278</v>
      </c>
    </row>
    <row r="24" spans="1:6" s="88" customFormat="1" ht="9" customHeight="1">
      <c r="A24" s="57"/>
      <c r="B24" s="92"/>
      <c r="C24" s="90"/>
      <c r="D24" s="92"/>
      <c r="E24" s="92"/>
      <c r="F24" s="91"/>
    </row>
    <row r="25" spans="1:6" s="88" customFormat="1" ht="15" customHeight="1">
      <c r="A25" s="52" t="s">
        <v>143</v>
      </c>
      <c r="B25" s="92"/>
      <c r="C25" s="122">
        <f>SUM(C27:C29)</f>
        <v>76261</v>
      </c>
      <c r="D25" s="122">
        <f>SUM(D27:D29)</f>
        <v>16601</v>
      </c>
      <c r="E25" s="122">
        <f>SUM(E27:E29)</f>
        <v>43</v>
      </c>
      <c r="F25" s="111">
        <f>SUM(F27:F29)</f>
        <v>278</v>
      </c>
    </row>
    <row r="26" spans="1:6" s="88" customFormat="1" ht="9" customHeight="1">
      <c r="A26" s="57"/>
      <c r="B26" s="92"/>
      <c r="C26" s="90"/>
      <c r="D26" s="90"/>
      <c r="E26" s="90"/>
      <c r="F26" s="93"/>
    </row>
    <row r="27" spans="1:6" s="88" customFormat="1" ht="15" customHeight="1">
      <c r="A27" s="58" t="s">
        <v>53</v>
      </c>
      <c r="B27" s="161">
        <v>45.4</v>
      </c>
      <c r="C27" s="120">
        <v>41060</v>
      </c>
      <c r="D27" s="120">
        <v>1196</v>
      </c>
      <c r="E27" s="120">
        <v>25</v>
      </c>
      <c r="F27" s="121">
        <v>38</v>
      </c>
    </row>
    <row r="28" spans="1:6" s="88" customFormat="1" ht="15" customHeight="1">
      <c r="A28" s="58" t="s">
        <v>52</v>
      </c>
      <c r="B28" s="161">
        <v>63</v>
      </c>
      <c r="C28" s="120">
        <v>35000</v>
      </c>
      <c r="D28" s="120">
        <v>14996</v>
      </c>
      <c r="E28" s="120">
        <v>18</v>
      </c>
      <c r="F28" s="121">
        <v>240</v>
      </c>
    </row>
    <row r="29" spans="1:6" s="88" customFormat="1" ht="15" customHeight="1">
      <c r="A29" s="58" t="s">
        <v>57</v>
      </c>
      <c r="B29" s="161">
        <v>54</v>
      </c>
      <c r="C29" s="120">
        <v>201</v>
      </c>
      <c r="D29" s="120">
        <v>409</v>
      </c>
      <c r="E29" s="120">
        <f>0</f>
        <v>0</v>
      </c>
      <c r="F29" s="121">
        <v>0</v>
      </c>
    </row>
    <row r="30" spans="1:6" s="88" customFormat="1" ht="9" customHeight="1">
      <c r="A30" s="58"/>
      <c r="B30" s="119"/>
      <c r="C30" s="126"/>
      <c r="D30" s="126"/>
      <c r="E30" s="126"/>
      <c r="F30" s="129"/>
    </row>
    <row r="31" spans="1:6" s="88" customFormat="1" ht="15" customHeight="1">
      <c r="A31" s="52" t="s">
        <v>146</v>
      </c>
      <c r="B31" s="119"/>
      <c r="C31" s="122">
        <f>SUM(C33)</f>
        <v>15993</v>
      </c>
      <c r="D31" s="122">
        <f>SUM(D33)</f>
        <v>7588</v>
      </c>
      <c r="E31" s="122">
        <f>SUM(E33)</f>
        <v>0</v>
      </c>
      <c r="F31" s="111">
        <f>SUM(F33)</f>
        <v>0</v>
      </c>
    </row>
    <row r="32" spans="1:6" s="88" customFormat="1" ht="9" customHeight="1">
      <c r="A32" s="58"/>
      <c r="B32" s="119"/>
      <c r="C32" s="126"/>
      <c r="D32" s="126"/>
      <c r="E32" s="126"/>
      <c r="F32" s="129"/>
    </row>
    <row r="33" spans="1:6" s="88" customFormat="1" ht="15" customHeight="1">
      <c r="A33" s="59" t="s">
        <v>54</v>
      </c>
      <c r="B33" s="162">
        <v>33.98</v>
      </c>
      <c r="C33" s="130">
        <v>15993</v>
      </c>
      <c r="D33" s="130">
        <v>7588</v>
      </c>
      <c r="E33" s="130">
        <v>0</v>
      </c>
      <c r="F33" s="131">
        <v>0</v>
      </c>
    </row>
    <row r="34" spans="1:6" ht="16.5">
      <c r="A34" s="202" t="s">
        <v>269</v>
      </c>
      <c r="F34" s="10"/>
    </row>
    <row r="35" ht="16.5">
      <c r="F35" s="10"/>
    </row>
    <row r="36" ht="16.5">
      <c r="F36" s="10"/>
    </row>
    <row r="37" ht="16.5">
      <c r="F37" s="10"/>
    </row>
    <row r="38" ht="16.5">
      <c r="F38" s="10"/>
    </row>
    <row r="39" ht="16.5">
      <c r="F39" s="10"/>
    </row>
    <row r="40" ht="16.5">
      <c r="F40" s="10"/>
    </row>
    <row r="41" ht="16.5">
      <c r="F41" s="10"/>
    </row>
    <row r="42" ht="16.5">
      <c r="F42" s="10"/>
    </row>
    <row r="43" ht="16.5">
      <c r="F43" s="10"/>
    </row>
    <row r="44" ht="16.5">
      <c r="F44" s="10"/>
    </row>
    <row r="45" ht="16.5">
      <c r="F45" s="10"/>
    </row>
    <row r="46" ht="16.5">
      <c r="F46" s="10"/>
    </row>
    <row r="47" ht="16.5">
      <c r="F47" s="10"/>
    </row>
    <row r="48" ht="16.5">
      <c r="F48" s="10"/>
    </row>
    <row r="49" ht="16.5">
      <c r="F49" s="10"/>
    </row>
    <row r="50" ht="16.5">
      <c r="F50" s="10"/>
    </row>
    <row r="51" ht="16.5">
      <c r="F51" s="10"/>
    </row>
    <row r="52" ht="16.5">
      <c r="F52" s="10"/>
    </row>
    <row r="53" ht="16.5">
      <c r="F53" s="10"/>
    </row>
    <row r="54" ht="16.5">
      <c r="F54" s="10"/>
    </row>
    <row r="55" ht="16.5">
      <c r="F55" s="10"/>
    </row>
    <row r="56" ht="16.5">
      <c r="F56" s="10"/>
    </row>
    <row r="57" ht="16.5">
      <c r="F57" s="10"/>
    </row>
    <row r="58" ht="16.5">
      <c r="F58" s="10"/>
    </row>
    <row r="59" ht="16.5">
      <c r="F59" s="10"/>
    </row>
    <row r="60" ht="16.5">
      <c r="F60" s="10"/>
    </row>
    <row r="61" ht="16.5">
      <c r="F61" s="10"/>
    </row>
    <row r="62" ht="16.5">
      <c r="F62" s="10"/>
    </row>
    <row r="63" ht="16.5">
      <c r="F63" s="10"/>
    </row>
    <row r="64" ht="16.5">
      <c r="F64" s="10"/>
    </row>
    <row r="65" ht="16.5">
      <c r="F65" s="10"/>
    </row>
    <row r="66" ht="16.5">
      <c r="F66" s="10"/>
    </row>
    <row r="67" ht="16.5">
      <c r="F67" s="10"/>
    </row>
    <row r="68" ht="16.5">
      <c r="F68" s="10"/>
    </row>
    <row r="69" ht="16.5">
      <c r="F69" s="10"/>
    </row>
    <row r="70" ht="16.5">
      <c r="F70" s="10"/>
    </row>
    <row r="71" ht="16.5">
      <c r="F71" s="10"/>
    </row>
    <row r="72" ht="16.5">
      <c r="F72" s="10"/>
    </row>
    <row r="73" ht="16.5">
      <c r="F73" s="10"/>
    </row>
    <row r="74" ht="16.5">
      <c r="F74" s="10"/>
    </row>
    <row r="75" ht="16.5">
      <c r="F75" s="10"/>
    </row>
  </sheetData>
  <printOptions horizontalCentered="1"/>
  <pageMargins left="0.7874015748031497" right="0.7874015748031497" top="3.5433070866141736" bottom="0.787401574803149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wrauser</cp:lastModifiedBy>
  <cp:lastPrinted>2014-05-30T01:44:06Z</cp:lastPrinted>
  <dcterms:created xsi:type="dcterms:W3CDTF">2002-06-03T03:29:47Z</dcterms:created>
  <dcterms:modified xsi:type="dcterms:W3CDTF">2014-06-16T08:00:41Z</dcterms:modified>
  <cp:category/>
  <cp:version/>
  <cp:contentType/>
  <cp:contentStatus/>
</cp:coreProperties>
</file>