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600" windowHeight="9540" tabRatio="610" activeTab="0"/>
  </bookViews>
  <sheets>
    <sheet name="A3" sheetId="1" r:id="rId1"/>
  </sheets>
  <definedNames>
    <definedName name="_xlnm.Print_Area" localSheetId="0">'A3'!$A$1:$I$58</definedName>
    <definedName name="_xlnm.Print_Titles" localSheetId="0">'A3'!$1:$8</definedName>
  </definedNames>
  <calcPr fullCalcOnLoad="1"/>
</workbook>
</file>

<file path=xl/sharedStrings.xml><?xml version="1.0" encoding="utf-8"?>
<sst xmlns="http://schemas.openxmlformats.org/spreadsheetml/2006/main" count="81" uniqueCount="80">
  <si>
    <t>自籌</t>
  </si>
  <si>
    <t>公開類</t>
  </si>
  <si>
    <t xml:space="preserve"> </t>
  </si>
  <si>
    <t xml:space="preserve">   主辦業務人員</t>
  </si>
  <si>
    <t xml:space="preserve">   主辦統計人員</t>
  </si>
  <si>
    <t>水庫別</t>
  </si>
  <si>
    <t>數量</t>
  </si>
  <si>
    <t>執行機關別</t>
  </si>
  <si>
    <t>編製機關</t>
  </si>
  <si>
    <t>經濟部水利署</t>
  </si>
  <si>
    <t>年報</t>
  </si>
  <si>
    <t>機關長官</t>
  </si>
  <si>
    <t xml:space="preserve">         2.各填報單位於次年2月底前將資料報送本署，由本署於次年3月底前完成彙編。</t>
  </si>
  <si>
    <t>以前年度開工</t>
  </si>
  <si>
    <t>本年度未完工</t>
  </si>
  <si>
    <t>本年度完工</t>
  </si>
  <si>
    <t>次年3月底前編報</t>
  </si>
  <si>
    <t>表       號</t>
  </si>
  <si>
    <t>本年度開工</t>
  </si>
  <si>
    <t>補(捐)助</t>
  </si>
  <si>
    <t>填  表</t>
  </si>
  <si>
    <t>填表說明：1.本表由本署會計室編製1式2份，1份送本署水源經營組，1份自存，並公布於本署網站。</t>
  </si>
  <si>
    <t>執行件數（件）</t>
  </si>
  <si>
    <t>(立方公尺)</t>
  </si>
  <si>
    <t>(1)</t>
  </si>
  <si>
    <t>(2)</t>
  </si>
  <si>
    <t>(3)</t>
  </si>
  <si>
    <t>(4)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</si>
  <si>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</si>
  <si>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1152-02-04</t>
  </si>
  <si>
    <t>石門水庫</t>
  </si>
  <si>
    <t>集集攔河堰</t>
  </si>
  <si>
    <t>曾文水庫</t>
  </si>
  <si>
    <t>士林攔河堰</t>
  </si>
  <si>
    <t>霧社水庫</t>
  </si>
  <si>
    <t>臺灣糖業公司合計</t>
  </si>
  <si>
    <t>南化水庫</t>
  </si>
  <si>
    <t>台灣自來水公司合計</t>
  </si>
  <si>
    <t>審  核</t>
  </si>
  <si>
    <t>連江自來水廠合計</t>
  </si>
  <si>
    <t>中華民國 102年</t>
  </si>
  <si>
    <t>甲仙攔河堰</t>
  </si>
  <si>
    <t>阿公店水庫</t>
  </si>
  <si>
    <t>高屏溪攔河堰</t>
  </si>
  <si>
    <t>北區水資源局合計</t>
  </si>
  <si>
    <t>中區水資源局合計</t>
  </si>
  <si>
    <t>南區水資源局合計</t>
  </si>
  <si>
    <t>尖山埤</t>
  </si>
  <si>
    <t>寶山水庫</t>
  </si>
  <si>
    <t>仁義潭水庫</t>
  </si>
  <si>
    <t>澄清湖水庫</t>
  </si>
  <si>
    <t>鳳山水庫</t>
  </si>
  <si>
    <t>勝利水庫</t>
  </si>
  <si>
    <t>烏山頭水庫</t>
  </si>
  <si>
    <t>白河水庫</t>
  </si>
  <si>
    <t>龍鑾潭水庫</t>
  </si>
  <si>
    <t>酬勤水庫(註1)</t>
  </si>
  <si>
    <t>資料來源：本署所屬北、中、南區水資源局、台灣電力股份有限公司、台灣糖業股份有限公司、台灣自來水股份有限公司、臺北自來水事業處、金門縣自來水廠、連江縣自來水廠、</t>
  </si>
  <si>
    <t xml:space="preserve">         3.本年度未完工件數(4)=(1)+(2)-(3)。</t>
  </si>
  <si>
    <t xml:space="preserve">                                          </t>
  </si>
  <si>
    <t xml:space="preserve">         4.本表總計與細項和或有不符，係小數點以下採四捨五入所致。</t>
  </si>
  <si>
    <t>苗栗農田水利會合計</t>
  </si>
  <si>
    <t>嘉南農田水利會合計</t>
  </si>
  <si>
    <t>屏東農田水利會合計</t>
  </si>
  <si>
    <t>總  計</t>
  </si>
  <si>
    <t>附    註：1.台灣自來水公司酬勤水庫濬渫工程，102年度僅從事前置作業。</t>
  </si>
  <si>
    <t xml:space="preserve">         2.苗栗水利會明德水庫因水位過高，102年度復工後依舊無法施作，結算後解約。</t>
  </si>
  <si>
    <t>民國 104年3月19日修正</t>
  </si>
  <si>
    <t>臺灣電力公司合計</t>
  </si>
  <si>
    <t xml:space="preserve">          臺北翡翠水庫管理局、高雄市政府、苗栗、南投、嘉南、高雄、屏東及臺東農田水利會。</t>
  </si>
  <si>
    <t>青山</t>
  </si>
  <si>
    <t>明德水庫(註2)</t>
  </si>
  <si>
    <t>德基(註3)</t>
  </si>
  <si>
    <t xml:space="preserve">          3.臺灣電力公司德基水庫清淤工程尚未付款。</t>
  </si>
  <si>
    <t>民國 103年3月27日編製</t>
  </si>
  <si>
    <t>石岡壩</t>
  </si>
  <si>
    <t>馬鞍壩</t>
  </si>
  <si>
    <t xml:space="preserve">          4.修正原因:補列中區水資源局石岡壩及臺灣電力公司德基、青山、馬鞍壩水庫各1件工程資料。</t>
  </si>
  <si>
    <t>明潭下池</t>
  </si>
  <si>
    <t>水庫或壩堰淤積濬渫執行成果(本表共2頁)--修正表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</si>
</sst>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 hidden="1" locked="0"/>
    </xf>
    <xf numFmtId="4" fontId="2" fillId="0" borderId="0" xfId="0" applyNumberFormat="1" applyFont="1" applyFill="1" applyAlignment="1" applyProtection="1">
      <alignment/>
      <protection hidden="1" locked="0"/>
    </xf>
    <xf numFmtId="11" fontId="6" fillId="0" borderId="0" xfId="0" applyNumberFormat="1" applyFont="1" applyFill="1" applyBorder="1" applyAlignment="1">
      <alignment horizontal="left" vertical="center"/>
    </xf>
    <xf numFmtId="41" fontId="6" fillId="0" borderId="0" xfId="34" applyFont="1" applyFill="1" applyBorder="1" applyAlignment="1">
      <alignment/>
    </xf>
    <xf numFmtId="41" fontId="6" fillId="0" borderId="0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textRotation="255"/>
    </xf>
    <xf numFmtId="0" fontId="0" fillId="0" borderId="14" xfId="0" applyFill="1" applyBorder="1" applyAlignment="1">
      <alignment horizontal="center" vertical="top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219325" y="454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7</xdr:row>
      <xdr:rowOff>304800</xdr:rowOff>
    </xdr:from>
    <xdr:to>
      <xdr:col>1</xdr:col>
      <xdr:colOff>0</xdr:colOff>
      <xdr:row>13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 flipV="1">
          <a:off x="2219325" y="316230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219325" y="31432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4</xdr:col>
      <xdr:colOff>161925</xdr:colOff>
      <xdr:row>8</xdr:row>
      <xdr:rowOff>219075</xdr:rowOff>
    </xdr:from>
    <xdr:to>
      <xdr:col>5</xdr:col>
      <xdr:colOff>180975</xdr:colOff>
      <xdr:row>13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7010400" y="3381375"/>
          <a:ext cx="14382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304800</xdr:rowOff>
    </xdr:to>
    <xdr:sp>
      <xdr:nvSpPr>
        <xdr:cNvPr id="12" name="Text Box 16"/>
        <xdr:cNvSpPr txBox="1">
          <a:spLocks noChangeArrowheads="1"/>
        </xdr:cNvSpPr>
      </xdr:nvSpPr>
      <xdr:spPr>
        <a:xfrm flipV="1">
          <a:off x="2219325" y="31242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295275</xdr:rowOff>
    </xdr:from>
    <xdr:to>
      <xdr:col>1</xdr:col>
      <xdr:colOff>0</xdr:colOff>
      <xdr:row>7</xdr:row>
      <xdr:rowOff>304800</xdr:rowOff>
    </xdr:to>
    <xdr:sp>
      <xdr:nvSpPr>
        <xdr:cNvPr id="13" name="Text Box 17"/>
        <xdr:cNvSpPr txBox="1">
          <a:spLocks noChangeArrowheads="1"/>
        </xdr:cNvSpPr>
      </xdr:nvSpPr>
      <xdr:spPr>
        <a:xfrm flipV="1">
          <a:off x="2219325" y="3152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2219325" y="454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fLocksText="0">
      <xdr:nvSpPr>
        <xdr:cNvPr id="17" name="Text Box 32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Text Box 33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9" name="Text Box 34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0" name="Text Box 35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fLocksText="0">
      <xdr:nvSpPr>
        <xdr:cNvPr id="21" name="Text Box 36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3" name="Text Box 38"/>
        <xdr:cNvSpPr txBox="1">
          <a:spLocks noChangeArrowheads="1"/>
        </xdr:cNvSpPr>
      </xdr:nvSpPr>
      <xdr:spPr>
        <a:xfrm flipV="1"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4" name="Text Box 39"/>
        <xdr:cNvSpPr txBox="1">
          <a:spLocks noChangeArrowheads="1"/>
        </xdr:cNvSpPr>
      </xdr:nvSpPr>
      <xdr:spPr>
        <a:xfrm flipV="1">
          <a:off x="2219325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9"/>
  <sheetViews>
    <sheetView tabSelected="1" zoomScalePageLayoutView="0" workbookViewId="0" topLeftCell="A1">
      <selection activeCell="A3" sqref="A3:I3"/>
    </sheetView>
  </sheetViews>
  <sheetFormatPr defaultColWidth="9.00390625" defaultRowHeight="16.5"/>
  <cols>
    <col min="1" max="1" width="29.125" style="11" customWidth="1"/>
    <col min="2" max="2" width="23.50390625" style="11" customWidth="1"/>
    <col min="3" max="9" width="18.625" style="11" customWidth="1"/>
    <col min="10" max="11" width="4.25390625" style="13" customWidth="1"/>
    <col min="12" max="12" width="3.75390625" style="13" customWidth="1"/>
    <col min="13" max="13" width="4.25390625" style="13" customWidth="1"/>
    <col min="14" max="14" width="3.75390625" style="13" customWidth="1"/>
    <col min="15" max="16" width="4.25390625" style="13" customWidth="1"/>
    <col min="17" max="17" width="4.00390625" style="13" customWidth="1"/>
    <col min="18" max="18" width="3.75390625" style="13" customWidth="1"/>
    <col min="19" max="20" width="4.625" style="13" customWidth="1"/>
    <col min="21" max="21" width="8.375" style="13" customWidth="1"/>
    <col min="22" max="22" width="4.875" style="13" customWidth="1"/>
    <col min="23" max="23" width="5.875" style="13" customWidth="1"/>
    <col min="24" max="24" width="6.75390625" style="13" customWidth="1"/>
    <col min="25" max="74" width="9.00390625" style="13" customWidth="1"/>
    <col min="75" max="16384" width="9.00390625" style="11" customWidth="1"/>
  </cols>
  <sheetData>
    <row r="1" spans="1:74" ht="20.25" customHeight="1">
      <c r="A1" s="9" t="s">
        <v>1</v>
      </c>
      <c r="B1" s="10"/>
      <c r="C1" s="10"/>
      <c r="E1" s="12"/>
      <c r="F1" s="53" t="s">
        <v>8</v>
      </c>
      <c r="G1" s="54"/>
      <c r="H1" s="53" t="s">
        <v>9</v>
      </c>
      <c r="I1" s="54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20.25" customHeight="1">
      <c r="A2" s="9" t="s">
        <v>10</v>
      </c>
      <c r="B2" s="1" t="s">
        <v>16</v>
      </c>
      <c r="C2" s="14"/>
      <c r="D2" s="15"/>
      <c r="E2" s="5"/>
      <c r="F2" s="53" t="s">
        <v>17</v>
      </c>
      <c r="G2" s="54"/>
      <c r="H2" s="39" t="s">
        <v>29</v>
      </c>
      <c r="I2" s="40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27.75" customHeight="1">
      <c r="A3" s="42" t="s">
        <v>79</v>
      </c>
      <c r="B3" s="42"/>
      <c r="C3" s="42"/>
      <c r="D3" s="42"/>
      <c r="E3" s="42"/>
      <c r="F3" s="42"/>
      <c r="G3" s="42"/>
      <c r="H3" s="42"/>
      <c r="I3" s="42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22.5" customHeight="1">
      <c r="A4" s="41" t="s">
        <v>40</v>
      </c>
      <c r="B4" s="41"/>
      <c r="C4" s="41"/>
      <c r="D4" s="41"/>
      <c r="E4" s="41"/>
      <c r="F4" s="41"/>
      <c r="G4" s="41"/>
      <c r="H4" s="41"/>
      <c r="I4" s="4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33.75" customHeight="1">
      <c r="A5" s="13"/>
      <c r="B5" s="16"/>
      <c r="C5" s="45" t="s">
        <v>22</v>
      </c>
      <c r="D5" s="46"/>
      <c r="E5" s="46"/>
      <c r="F5" s="47"/>
      <c r="G5" s="48" t="s">
        <v>28</v>
      </c>
      <c r="H5" s="49"/>
      <c r="I5" s="17" t="s">
        <v>6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44.25" customHeight="1">
      <c r="A6" s="12" t="s">
        <v>7</v>
      </c>
      <c r="B6" s="18" t="s">
        <v>5</v>
      </c>
      <c r="C6" s="59" t="s">
        <v>13</v>
      </c>
      <c r="D6" s="59" t="s">
        <v>18</v>
      </c>
      <c r="E6" s="59" t="s">
        <v>15</v>
      </c>
      <c r="F6" s="59" t="s">
        <v>14</v>
      </c>
      <c r="G6" s="50" t="s">
        <v>0</v>
      </c>
      <c r="H6" s="50" t="s">
        <v>19</v>
      </c>
      <c r="I6" s="56" t="s">
        <v>23</v>
      </c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56.25" customHeight="1">
      <c r="A7" s="12"/>
      <c r="B7" s="18"/>
      <c r="C7" s="60"/>
      <c r="D7" s="60"/>
      <c r="E7" s="60"/>
      <c r="F7" s="60"/>
      <c r="G7" s="51"/>
      <c r="H7" s="51"/>
      <c r="I7" s="57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24" customHeight="1">
      <c r="A8" s="19"/>
      <c r="B8" s="20"/>
      <c r="C8" s="21" t="s">
        <v>24</v>
      </c>
      <c r="D8" s="21" t="s">
        <v>25</v>
      </c>
      <c r="E8" s="21" t="s">
        <v>26</v>
      </c>
      <c r="F8" s="21" t="s">
        <v>27</v>
      </c>
      <c r="G8" s="52"/>
      <c r="H8" s="52"/>
      <c r="I8" s="58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ht="30.75" customHeight="1">
      <c r="A9" s="34" t="s">
        <v>64</v>
      </c>
      <c r="B9" s="35"/>
      <c r="C9" s="36">
        <f aca="true" t="shared" si="0" ref="C9:H9">C10+C12+C15+C20+C27+C29+C36+C38+C40+C43</f>
        <v>14</v>
      </c>
      <c r="D9" s="36">
        <f t="shared" si="0"/>
        <v>42</v>
      </c>
      <c r="E9" s="36">
        <f t="shared" si="0"/>
        <v>40</v>
      </c>
      <c r="F9" s="36">
        <f t="shared" si="0"/>
        <v>16</v>
      </c>
      <c r="G9" s="36">
        <f t="shared" si="0"/>
        <v>466150.19</v>
      </c>
      <c r="H9" s="36">
        <f t="shared" si="0"/>
        <v>47483.098</v>
      </c>
      <c r="I9" s="36">
        <f>I10+I12+I15+I20+I27+I29+I36+I38+I40+I43</f>
        <v>5769369.15</v>
      </c>
      <c r="J9" s="23"/>
      <c r="K9" s="23"/>
      <c r="L9" s="23"/>
      <c r="M9" s="23"/>
      <c r="N9" s="23"/>
      <c r="O9" s="23"/>
      <c r="P9" s="23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9.5" customHeight="1">
      <c r="A10" s="37" t="s">
        <v>44</v>
      </c>
      <c r="C10" s="23">
        <f>C11</f>
        <v>2</v>
      </c>
      <c r="D10" s="23">
        <f aca="true" t="shared" si="1" ref="D10:I10">D11</f>
        <v>4</v>
      </c>
      <c r="E10" s="23">
        <f t="shared" si="1"/>
        <v>4</v>
      </c>
      <c r="F10" s="23">
        <f t="shared" si="1"/>
        <v>2</v>
      </c>
      <c r="G10" s="23">
        <f t="shared" si="1"/>
        <v>182334.19</v>
      </c>
      <c r="H10" s="23">
        <f t="shared" si="1"/>
        <v>0</v>
      </c>
      <c r="I10" s="23">
        <f t="shared" si="1"/>
        <v>924289.15</v>
      </c>
      <c r="J10" s="23"/>
      <c r="K10" s="23"/>
      <c r="L10" s="23"/>
      <c r="M10" s="23"/>
      <c r="N10" s="23"/>
      <c r="O10" s="23"/>
      <c r="P10" s="23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ht="19.5" customHeight="1">
      <c r="A11" s="37"/>
      <c r="B11" s="11" t="s">
        <v>30</v>
      </c>
      <c r="C11" s="23">
        <v>2</v>
      </c>
      <c r="D11" s="23">
        <v>4</v>
      </c>
      <c r="E11" s="23">
        <v>4</v>
      </c>
      <c r="F11" s="23">
        <f aca="true" t="shared" si="2" ref="F11:F19">C11+D11-E11</f>
        <v>2</v>
      </c>
      <c r="G11" s="23">
        <f>7781.53+88371.28+22704.9+37336.48+26140</f>
        <v>182334.19</v>
      </c>
      <c r="H11" s="23">
        <v>0</v>
      </c>
      <c r="I11" s="23">
        <f>184315.15+258256+60000+303879+117839</f>
        <v>924289.15</v>
      </c>
      <c r="J11" s="23"/>
      <c r="K11" s="23"/>
      <c r="L11" s="23"/>
      <c r="M11" s="23"/>
      <c r="N11" s="23"/>
      <c r="O11" s="23"/>
      <c r="P11" s="23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ht="19.5" customHeight="1">
      <c r="A12" s="37" t="s">
        <v>45</v>
      </c>
      <c r="C12" s="23">
        <f>SUM(C13:C14)</f>
        <v>4</v>
      </c>
      <c r="D12" s="23">
        <f aca="true" t="shared" si="3" ref="D12:I12">SUM(D13:D14)</f>
        <v>3</v>
      </c>
      <c r="E12" s="23">
        <f t="shared" si="3"/>
        <v>4</v>
      </c>
      <c r="F12" s="23">
        <f t="shared" si="2"/>
        <v>3</v>
      </c>
      <c r="G12" s="23">
        <f t="shared" si="3"/>
        <v>36764</v>
      </c>
      <c r="H12" s="23">
        <f t="shared" si="3"/>
        <v>0</v>
      </c>
      <c r="I12" s="23">
        <f t="shared" si="3"/>
        <v>1784000</v>
      </c>
      <c r="J12" s="23"/>
      <c r="K12" s="23"/>
      <c r="L12" s="23"/>
      <c r="M12" s="23"/>
      <c r="N12" s="23"/>
      <c r="O12" s="23"/>
      <c r="P12" s="23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19.5" customHeight="1">
      <c r="A13" s="37"/>
      <c r="B13" s="11" t="s">
        <v>75</v>
      </c>
      <c r="C13" s="23">
        <v>2</v>
      </c>
      <c r="D13" s="23">
        <v>1</v>
      </c>
      <c r="E13" s="23">
        <v>2</v>
      </c>
      <c r="F13" s="23">
        <f t="shared" si="2"/>
        <v>1</v>
      </c>
      <c r="G13" s="23">
        <v>8055</v>
      </c>
      <c r="H13" s="23">
        <v>0</v>
      </c>
      <c r="I13" s="23">
        <v>280000</v>
      </c>
      <c r="J13" s="23"/>
      <c r="K13" s="23"/>
      <c r="L13" s="23"/>
      <c r="M13" s="23"/>
      <c r="N13" s="23"/>
      <c r="O13" s="23"/>
      <c r="P13" s="23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19.5" customHeight="1">
      <c r="A14" s="37"/>
      <c r="B14" s="11" t="s">
        <v>31</v>
      </c>
      <c r="C14" s="23">
        <v>2</v>
      </c>
      <c r="D14" s="23">
        <v>2</v>
      </c>
      <c r="E14" s="23">
        <v>2</v>
      </c>
      <c r="F14" s="23">
        <f t="shared" si="2"/>
        <v>2</v>
      </c>
      <c r="G14" s="23">
        <v>28709</v>
      </c>
      <c r="H14" s="23">
        <v>0</v>
      </c>
      <c r="I14" s="23">
        <v>1504000</v>
      </c>
      <c r="J14" s="23"/>
      <c r="K14" s="23"/>
      <c r="L14" s="23"/>
      <c r="M14" s="23"/>
      <c r="N14" s="23"/>
      <c r="O14" s="23"/>
      <c r="P14" s="23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ht="19.5" customHeight="1">
      <c r="A15" s="37" t="s">
        <v>46</v>
      </c>
      <c r="C15" s="23">
        <f>SUM(C16:C19)</f>
        <v>2</v>
      </c>
      <c r="D15" s="23">
        <f>SUM(D16:D19)</f>
        <v>14</v>
      </c>
      <c r="E15" s="23">
        <f>SUM(E16:E19)</f>
        <v>12</v>
      </c>
      <c r="F15" s="23">
        <f t="shared" si="2"/>
        <v>4</v>
      </c>
      <c r="G15" s="23">
        <f>SUM(G16:G19)</f>
        <v>98524</v>
      </c>
      <c r="H15" s="23">
        <f>SUM(H16:H19)</f>
        <v>0</v>
      </c>
      <c r="I15" s="23">
        <f>SUM(I16:I19)</f>
        <v>1501150</v>
      </c>
      <c r="J15" s="23"/>
      <c r="K15" s="23"/>
      <c r="L15" s="23"/>
      <c r="M15" s="23"/>
      <c r="N15" s="23"/>
      <c r="O15" s="23"/>
      <c r="P15" s="23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ht="19.5" customHeight="1">
      <c r="A16" s="37"/>
      <c r="B16" s="11" t="s">
        <v>32</v>
      </c>
      <c r="C16" s="23">
        <v>0</v>
      </c>
      <c r="D16" s="23">
        <v>8</v>
      </c>
      <c r="E16" s="23">
        <v>6</v>
      </c>
      <c r="F16" s="23">
        <f t="shared" si="2"/>
        <v>2</v>
      </c>
      <c r="G16" s="23">
        <v>77768</v>
      </c>
      <c r="H16" s="23">
        <v>0</v>
      </c>
      <c r="I16" s="23">
        <f>50300+100000+57149+126200+51760+220000+77000+208000+31141</f>
        <v>921550</v>
      </c>
      <c r="J16" s="23"/>
      <c r="K16" s="23"/>
      <c r="L16" s="23"/>
      <c r="M16" s="23"/>
      <c r="N16" s="23"/>
      <c r="O16" s="23"/>
      <c r="P16" s="23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74" ht="19.5" customHeight="1">
      <c r="A17" s="37"/>
      <c r="B17" s="11" t="s">
        <v>42</v>
      </c>
      <c r="C17" s="23">
        <v>0</v>
      </c>
      <c r="D17" s="23">
        <v>1</v>
      </c>
      <c r="E17" s="23">
        <v>1</v>
      </c>
      <c r="F17" s="23">
        <f t="shared" si="2"/>
        <v>0</v>
      </c>
      <c r="G17" s="23">
        <v>2802</v>
      </c>
      <c r="H17" s="23">
        <v>0</v>
      </c>
      <c r="I17" s="23">
        <v>30800</v>
      </c>
      <c r="J17" s="23"/>
      <c r="K17" s="23"/>
      <c r="L17" s="23"/>
      <c r="M17" s="23"/>
      <c r="N17" s="23"/>
      <c r="O17" s="23"/>
      <c r="P17" s="23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</row>
    <row r="18" spans="1:74" ht="19.5" customHeight="1">
      <c r="A18" s="37"/>
      <c r="B18" s="11" t="s">
        <v>41</v>
      </c>
      <c r="C18" s="23">
        <v>0</v>
      </c>
      <c r="D18" s="23">
        <v>1</v>
      </c>
      <c r="E18" s="23">
        <v>1</v>
      </c>
      <c r="F18" s="23">
        <f t="shared" si="2"/>
        <v>0</v>
      </c>
      <c r="G18" s="23">
        <v>5361</v>
      </c>
      <c r="H18" s="23">
        <v>0</v>
      </c>
      <c r="I18" s="23">
        <v>87300</v>
      </c>
      <c r="J18" s="23"/>
      <c r="K18" s="23"/>
      <c r="L18" s="23"/>
      <c r="M18" s="23"/>
      <c r="N18" s="23"/>
      <c r="O18" s="23"/>
      <c r="P18" s="23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1:74" ht="19.5" customHeight="1">
      <c r="A19" s="37"/>
      <c r="B19" s="11" t="s">
        <v>43</v>
      </c>
      <c r="C19" s="23">
        <v>2</v>
      </c>
      <c r="D19" s="23">
        <v>4</v>
      </c>
      <c r="E19" s="23">
        <v>4</v>
      </c>
      <c r="F19" s="23">
        <f t="shared" si="2"/>
        <v>2</v>
      </c>
      <c r="G19" s="23">
        <v>12593</v>
      </c>
      <c r="H19" s="23">
        <v>0</v>
      </c>
      <c r="I19" s="23">
        <v>461500</v>
      </c>
      <c r="J19" s="23"/>
      <c r="K19" s="23"/>
      <c r="L19" s="23"/>
      <c r="M19" s="23"/>
      <c r="N19" s="23"/>
      <c r="O19" s="23"/>
      <c r="P19" s="23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1:74" ht="19.5" customHeight="1">
      <c r="A20" s="37" t="s">
        <v>68</v>
      </c>
      <c r="C20" s="23">
        <f>SUM(C21:C26)</f>
        <v>1</v>
      </c>
      <c r="D20" s="23">
        <f aca="true" t="shared" si="4" ref="D20:I20">SUM(D21:D26)</f>
        <v>7</v>
      </c>
      <c r="E20" s="23">
        <f t="shared" si="4"/>
        <v>4</v>
      </c>
      <c r="F20" s="23">
        <f t="shared" si="4"/>
        <v>4</v>
      </c>
      <c r="G20" s="23">
        <f t="shared" si="4"/>
        <v>27585</v>
      </c>
      <c r="H20" s="23">
        <f t="shared" si="4"/>
        <v>0</v>
      </c>
      <c r="I20" s="23">
        <f t="shared" si="4"/>
        <v>886327</v>
      </c>
      <c r="J20" s="23"/>
      <c r="K20" s="23"/>
      <c r="L20" s="23"/>
      <c r="M20" s="23"/>
      <c r="N20" s="23"/>
      <c r="O20" s="23"/>
      <c r="P20" s="23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1:74" ht="19.5" customHeight="1">
      <c r="A21" s="37"/>
      <c r="B21" s="11" t="s">
        <v>33</v>
      </c>
      <c r="C21" s="23">
        <v>0</v>
      </c>
      <c r="D21" s="23">
        <v>1</v>
      </c>
      <c r="E21" s="23">
        <v>0</v>
      </c>
      <c r="F21" s="23">
        <f aca="true" t="shared" si="5" ref="F21:F28">C21+D21-E21</f>
        <v>1</v>
      </c>
      <c r="G21" s="23">
        <v>12041</v>
      </c>
      <c r="H21" s="23">
        <v>0</v>
      </c>
      <c r="I21" s="23">
        <v>208327</v>
      </c>
      <c r="J21" s="23"/>
      <c r="K21" s="23"/>
      <c r="L21" s="23"/>
      <c r="M21" s="23"/>
      <c r="N21" s="23"/>
      <c r="O21" s="23"/>
      <c r="P21" s="23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ht="19.5" customHeight="1">
      <c r="A22" s="37"/>
      <c r="B22" s="11" t="s">
        <v>72</v>
      </c>
      <c r="C22" s="23">
        <v>0</v>
      </c>
      <c r="D22" s="23">
        <v>1</v>
      </c>
      <c r="E22" s="23">
        <v>0</v>
      </c>
      <c r="F22" s="23">
        <f t="shared" si="5"/>
        <v>1</v>
      </c>
      <c r="G22" s="23">
        <v>0</v>
      </c>
      <c r="H22" s="23">
        <v>0</v>
      </c>
      <c r="I22" s="23">
        <v>0</v>
      </c>
      <c r="J22" s="23"/>
      <c r="K22" s="23"/>
      <c r="L22" s="23"/>
      <c r="M22" s="23"/>
      <c r="N22" s="23"/>
      <c r="O22" s="23"/>
      <c r="P22" s="23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</row>
    <row r="23" spans="1:74" ht="19.5" customHeight="1">
      <c r="A23" s="37"/>
      <c r="B23" s="11" t="s">
        <v>70</v>
      </c>
      <c r="C23" s="23">
        <v>0</v>
      </c>
      <c r="D23" s="23">
        <v>1</v>
      </c>
      <c r="E23" s="23">
        <v>0</v>
      </c>
      <c r="F23" s="23">
        <f t="shared" si="5"/>
        <v>1</v>
      </c>
      <c r="G23" s="23">
        <v>1125</v>
      </c>
      <c r="H23" s="23">
        <v>0</v>
      </c>
      <c r="I23" s="23">
        <v>0</v>
      </c>
      <c r="J23" s="23"/>
      <c r="K23" s="23"/>
      <c r="L23" s="23"/>
      <c r="M23" s="23"/>
      <c r="N23" s="23"/>
      <c r="O23" s="23"/>
      <c r="P23" s="23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ht="19.5" customHeight="1">
      <c r="A24" s="37"/>
      <c r="B24" s="11" t="s">
        <v>76</v>
      </c>
      <c r="C24" s="23">
        <v>1</v>
      </c>
      <c r="D24" s="23">
        <v>2</v>
      </c>
      <c r="E24" s="23">
        <v>2</v>
      </c>
      <c r="F24" s="23">
        <f t="shared" si="5"/>
        <v>1</v>
      </c>
      <c r="G24" s="23">
        <v>11006</v>
      </c>
      <c r="H24" s="23">
        <v>0</v>
      </c>
      <c r="I24" s="23">
        <v>530000</v>
      </c>
      <c r="J24" s="23"/>
      <c r="K24" s="23"/>
      <c r="L24" s="23"/>
      <c r="M24" s="23"/>
      <c r="N24" s="23"/>
      <c r="O24" s="23"/>
      <c r="P24" s="23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ht="19.5" customHeight="1">
      <c r="A25" s="37"/>
      <c r="B25" s="11" t="s">
        <v>78</v>
      </c>
      <c r="C25" s="23">
        <v>0</v>
      </c>
      <c r="D25" s="23">
        <v>1</v>
      </c>
      <c r="E25" s="23">
        <v>1</v>
      </c>
      <c r="F25" s="23">
        <f t="shared" si="5"/>
        <v>0</v>
      </c>
      <c r="G25" s="23">
        <v>1730</v>
      </c>
      <c r="H25" s="23">
        <v>0</v>
      </c>
      <c r="I25" s="23">
        <v>48000</v>
      </c>
      <c r="J25" s="23"/>
      <c r="K25" s="23"/>
      <c r="L25" s="23"/>
      <c r="M25" s="23"/>
      <c r="N25" s="23"/>
      <c r="O25" s="23"/>
      <c r="P25" s="23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ht="19.5" customHeight="1">
      <c r="A26" s="37"/>
      <c r="B26" s="11" t="s">
        <v>34</v>
      </c>
      <c r="C26" s="23">
        <v>0</v>
      </c>
      <c r="D26" s="23">
        <v>1</v>
      </c>
      <c r="E26" s="23">
        <v>1</v>
      </c>
      <c r="F26" s="23">
        <f t="shared" si="5"/>
        <v>0</v>
      </c>
      <c r="G26" s="23">
        <v>1683</v>
      </c>
      <c r="H26" s="23">
        <v>0</v>
      </c>
      <c r="I26" s="23">
        <v>100000</v>
      </c>
      <c r="J26" s="23"/>
      <c r="K26" s="23"/>
      <c r="L26" s="23"/>
      <c r="M26" s="23"/>
      <c r="N26" s="23"/>
      <c r="O26" s="23"/>
      <c r="P26" s="23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ht="19.5" customHeight="1">
      <c r="A27" s="37" t="s">
        <v>35</v>
      </c>
      <c r="B27" s="23"/>
      <c r="C27" s="23">
        <f>C28</f>
        <v>0</v>
      </c>
      <c r="D27" s="24">
        <f aca="true" t="shared" si="6" ref="D27:I27">D28</f>
        <v>1</v>
      </c>
      <c r="E27" s="23">
        <f t="shared" si="6"/>
        <v>1</v>
      </c>
      <c r="F27" s="24">
        <f t="shared" si="5"/>
        <v>0</v>
      </c>
      <c r="G27" s="23">
        <f t="shared" si="6"/>
        <v>965</v>
      </c>
      <c r="H27" s="23">
        <f t="shared" si="6"/>
        <v>0</v>
      </c>
      <c r="I27" s="23">
        <f t="shared" si="6"/>
        <v>4260</v>
      </c>
      <c r="J27" s="11"/>
      <c r="K27" s="24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ht="19.5" customHeight="1">
      <c r="A28" s="37"/>
      <c r="B28" s="11" t="s">
        <v>47</v>
      </c>
      <c r="C28" s="23">
        <v>0</v>
      </c>
      <c r="D28" s="24">
        <v>1</v>
      </c>
      <c r="E28" s="23">
        <v>1</v>
      </c>
      <c r="F28" s="24">
        <f t="shared" si="5"/>
        <v>0</v>
      </c>
      <c r="G28" s="23">
        <v>965</v>
      </c>
      <c r="H28" s="23">
        <v>0</v>
      </c>
      <c r="I28" s="23">
        <v>4260</v>
      </c>
      <c r="J28" s="11"/>
      <c r="K28" s="24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ht="19.5" customHeight="1">
      <c r="A29" s="37" t="s">
        <v>37</v>
      </c>
      <c r="B29" s="24"/>
      <c r="C29" s="23">
        <f aca="true" t="shared" si="7" ref="C29:I29">SUM(C30:C35)</f>
        <v>3</v>
      </c>
      <c r="D29" s="23">
        <f t="shared" si="7"/>
        <v>7</v>
      </c>
      <c r="E29" s="23">
        <f t="shared" si="7"/>
        <v>8</v>
      </c>
      <c r="F29" s="23">
        <f t="shared" si="7"/>
        <v>2</v>
      </c>
      <c r="G29" s="23">
        <f t="shared" si="7"/>
        <v>119596</v>
      </c>
      <c r="H29" s="23">
        <f t="shared" si="7"/>
        <v>9790</v>
      </c>
      <c r="I29" s="23">
        <f t="shared" si="7"/>
        <v>472481</v>
      </c>
      <c r="J29" s="11"/>
      <c r="K29" s="24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19.5" customHeight="1">
      <c r="A30" s="37"/>
      <c r="B30" s="11" t="s">
        <v>48</v>
      </c>
      <c r="C30" s="23">
        <v>1</v>
      </c>
      <c r="D30" s="24">
        <v>0</v>
      </c>
      <c r="E30" s="23">
        <v>1</v>
      </c>
      <c r="F30" s="24">
        <f aca="true" t="shared" si="8" ref="F30:F35">C30+D30-E30</f>
        <v>0</v>
      </c>
      <c r="G30" s="23">
        <v>8539</v>
      </c>
      <c r="H30" s="23">
        <v>9790</v>
      </c>
      <c r="I30" s="23">
        <v>26500</v>
      </c>
      <c r="J30" s="11"/>
      <c r="K30" s="24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ht="19.5" customHeight="1">
      <c r="A31" s="37"/>
      <c r="B31" s="11" t="s">
        <v>49</v>
      </c>
      <c r="C31" s="23">
        <v>1</v>
      </c>
      <c r="D31" s="24">
        <v>0</v>
      </c>
      <c r="E31" s="23">
        <v>1</v>
      </c>
      <c r="F31" s="24">
        <f t="shared" si="8"/>
        <v>0</v>
      </c>
      <c r="G31" s="23">
        <v>4127</v>
      </c>
      <c r="H31" s="23">
        <v>0</v>
      </c>
      <c r="I31" s="23">
        <v>1381</v>
      </c>
      <c r="J31" s="11"/>
      <c r="K31" s="24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74" ht="19.5" customHeight="1">
      <c r="A32" s="37"/>
      <c r="B32" s="11" t="s">
        <v>36</v>
      </c>
      <c r="C32" s="23">
        <v>1</v>
      </c>
      <c r="D32" s="24">
        <v>3</v>
      </c>
      <c r="E32" s="23">
        <v>3</v>
      </c>
      <c r="F32" s="24">
        <f t="shared" si="8"/>
        <v>1</v>
      </c>
      <c r="G32" s="23">
        <f>30706+11768+11685+13645</f>
        <v>67804</v>
      </c>
      <c r="H32" s="23">
        <v>0</v>
      </c>
      <c r="I32" s="23">
        <f>117600+138000+67000+30000</f>
        <v>352600</v>
      </c>
      <c r="J32" s="11"/>
      <c r="K32" s="24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10" s="24" customFormat="1" ht="19.5" customHeight="1">
      <c r="A33" s="37"/>
      <c r="B33" s="11" t="s">
        <v>50</v>
      </c>
      <c r="C33" s="23">
        <v>0</v>
      </c>
      <c r="D33" s="24">
        <v>1</v>
      </c>
      <c r="E33" s="23">
        <v>1</v>
      </c>
      <c r="F33" s="24">
        <f t="shared" si="8"/>
        <v>0</v>
      </c>
      <c r="G33" s="23">
        <v>30266</v>
      </c>
      <c r="H33" s="23">
        <v>0</v>
      </c>
      <c r="I33" s="23">
        <v>50000</v>
      </c>
      <c r="J33" s="11"/>
    </row>
    <row r="34" spans="1:10" s="24" customFormat="1" ht="19.5" customHeight="1">
      <c r="A34" s="37"/>
      <c r="B34" s="13" t="s">
        <v>51</v>
      </c>
      <c r="C34" s="24">
        <v>0</v>
      </c>
      <c r="D34" s="24">
        <v>2</v>
      </c>
      <c r="E34" s="24">
        <v>2</v>
      </c>
      <c r="F34" s="24">
        <f t="shared" si="8"/>
        <v>0</v>
      </c>
      <c r="G34" s="24">
        <f>5410+3450</f>
        <v>8860</v>
      </c>
      <c r="H34" s="24">
        <v>0</v>
      </c>
      <c r="I34" s="24">
        <f>20000+22000</f>
        <v>42000</v>
      </c>
      <c r="J34" s="13"/>
    </row>
    <row r="35" spans="1:10" s="24" customFormat="1" ht="21" customHeight="1">
      <c r="A35" s="38"/>
      <c r="B35" s="15" t="s">
        <v>56</v>
      </c>
      <c r="C35" s="1">
        <v>0</v>
      </c>
      <c r="D35" s="1">
        <v>1</v>
      </c>
      <c r="E35" s="1">
        <v>0</v>
      </c>
      <c r="F35" s="1">
        <f t="shared" si="8"/>
        <v>1</v>
      </c>
      <c r="G35" s="1">
        <v>0</v>
      </c>
      <c r="H35" s="1">
        <v>0</v>
      </c>
      <c r="I35" s="1">
        <v>0</v>
      </c>
      <c r="J35" s="13"/>
    </row>
    <row r="36" spans="1:60" s="23" customFormat="1" ht="21" customHeight="1">
      <c r="A36" s="37" t="s">
        <v>39</v>
      </c>
      <c r="C36" s="23">
        <f aca="true" t="shared" si="9" ref="C36:I36">SUM(C37:C37)</f>
        <v>0</v>
      </c>
      <c r="D36" s="23">
        <f t="shared" si="9"/>
        <v>1</v>
      </c>
      <c r="E36" s="23">
        <f t="shared" si="9"/>
        <v>1</v>
      </c>
      <c r="F36" s="23">
        <f t="shared" si="9"/>
        <v>0</v>
      </c>
      <c r="G36" s="23">
        <f t="shared" si="9"/>
        <v>0</v>
      </c>
      <c r="H36" s="23">
        <f t="shared" si="9"/>
        <v>8898.15</v>
      </c>
      <c r="I36" s="23">
        <f t="shared" si="9"/>
        <v>4207</v>
      </c>
      <c r="J36" s="1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3" customFormat="1" ht="21" customHeight="1">
      <c r="A37" s="37"/>
      <c r="B37" s="11" t="s">
        <v>52</v>
      </c>
      <c r="C37" s="23">
        <v>0</v>
      </c>
      <c r="D37" s="24">
        <v>1</v>
      </c>
      <c r="E37" s="23">
        <v>1</v>
      </c>
      <c r="F37" s="24">
        <f>C37+D37-E37</f>
        <v>0</v>
      </c>
      <c r="G37" s="23">
        <v>0</v>
      </c>
      <c r="H37" s="23">
        <v>8898.15</v>
      </c>
      <c r="I37" s="23">
        <v>4207</v>
      </c>
      <c r="J37" s="11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3" customFormat="1" ht="21" customHeight="1">
      <c r="A38" s="37" t="s">
        <v>61</v>
      </c>
      <c r="B38" s="11"/>
      <c r="C38" s="23">
        <f>C39</f>
        <v>1</v>
      </c>
      <c r="D38" s="24">
        <f aca="true" t="shared" si="10" ref="D38:I38">D39</f>
        <v>0</v>
      </c>
      <c r="E38" s="23">
        <f t="shared" si="10"/>
        <v>1</v>
      </c>
      <c r="F38" s="24">
        <f>C38+D38-E38</f>
        <v>0</v>
      </c>
      <c r="G38" s="23">
        <f t="shared" si="10"/>
        <v>0</v>
      </c>
      <c r="H38" s="23">
        <f t="shared" si="10"/>
        <v>118.279</v>
      </c>
      <c r="I38" s="23">
        <f t="shared" si="10"/>
        <v>0</v>
      </c>
      <c r="J38" s="11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s="23" customFormat="1" ht="21" customHeight="1">
      <c r="A39" s="37"/>
      <c r="B39" s="11" t="s">
        <v>71</v>
      </c>
      <c r="C39" s="23">
        <v>1</v>
      </c>
      <c r="D39" s="24">
        <v>0</v>
      </c>
      <c r="E39" s="23">
        <v>1</v>
      </c>
      <c r="F39" s="24">
        <f>C39+D39-E39</f>
        <v>0</v>
      </c>
      <c r="G39" s="23">
        <v>0</v>
      </c>
      <c r="H39" s="23">
        <v>118.279</v>
      </c>
      <c r="I39" s="23">
        <v>0</v>
      </c>
      <c r="J39" s="11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60" s="23" customFormat="1" ht="21" customHeight="1">
      <c r="A40" s="37" t="s">
        <v>62</v>
      </c>
      <c r="B40" s="11"/>
      <c r="C40" s="23">
        <f aca="true" t="shared" si="11" ref="C40:I40">SUM(C41:C42)</f>
        <v>1</v>
      </c>
      <c r="D40" s="23">
        <f t="shared" si="11"/>
        <v>3</v>
      </c>
      <c r="E40" s="23">
        <f t="shared" si="11"/>
        <v>3</v>
      </c>
      <c r="F40" s="23">
        <f t="shared" si="11"/>
        <v>1</v>
      </c>
      <c r="G40" s="23">
        <f t="shared" si="11"/>
        <v>0</v>
      </c>
      <c r="H40" s="23">
        <f t="shared" si="11"/>
        <v>27148.669</v>
      </c>
      <c r="I40" s="23">
        <f t="shared" si="11"/>
        <v>180855</v>
      </c>
      <c r="J40" s="11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</row>
    <row r="41" spans="1:60" s="23" customFormat="1" ht="21" customHeight="1">
      <c r="A41" s="37"/>
      <c r="B41" s="11" t="s">
        <v>53</v>
      </c>
      <c r="C41" s="23">
        <v>0</v>
      </c>
      <c r="D41" s="24">
        <v>1</v>
      </c>
      <c r="E41" s="23">
        <v>1</v>
      </c>
      <c r="F41" s="24">
        <f>C41+D41-E41</f>
        <v>0</v>
      </c>
      <c r="G41" s="23">
        <v>0</v>
      </c>
      <c r="H41" s="23">
        <f>12729.07</f>
        <v>12729.07</v>
      </c>
      <c r="I41" s="23">
        <f>25000</f>
        <v>25000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</row>
    <row r="42" spans="1:60" s="23" customFormat="1" ht="21" customHeight="1">
      <c r="A42" s="37"/>
      <c r="B42" s="11" t="s">
        <v>54</v>
      </c>
      <c r="C42" s="23">
        <v>1</v>
      </c>
      <c r="D42" s="23">
        <v>2</v>
      </c>
      <c r="E42" s="23">
        <v>2</v>
      </c>
      <c r="F42" s="23">
        <f>C42+D42-E42</f>
        <v>1</v>
      </c>
      <c r="G42" s="23">
        <v>0</v>
      </c>
      <c r="H42" s="23">
        <f>5986.194+5953.725+2479.68</f>
        <v>14419.599000000002</v>
      </c>
      <c r="I42" s="23">
        <f>70453+53802+31600</f>
        <v>155855</v>
      </c>
      <c r="J42" s="1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</row>
    <row r="43" spans="1:60" s="23" customFormat="1" ht="21" customHeight="1">
      <c r="A43" s="37" t="s">
        <v>63</v>
      </c>
      <c r="C43" s="23">
        <f aca="true" t="shared" si="12" ref="C43:I43">SUM(C44:C44)</f>
        <v>0</v>
      </c>
      <c r="D43" s="23">
        <f t="shared" si="12"/>
        <v>2</v>
      </c>
      <c r="E43" s="23">
        <f t="shared" si="12"/>
        <v>2</v>
      </c>
      <c r="F43" s="23">
        <f t="shared" si="12"/>
        <v>0</v>
      </c>
      <c r="G43" s="23">
        <f t="shared" si="12"/>
        <v>382</v>
      </c>
      <c r="H43" s="23">
        <f t="shared" si="12"/>
        <v>1528</v>
      </c>
      <c r="I43" s="23">
        <f t="shared" si="12"/>
        <v>11800</v>
      </c>
      <c r="J43" s="11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60" s="23" customFormat="1" ht="21" customHeight="1">
      <c r="A44" s="38"/>
      <c r="B44" s="22" t="s">
        <v>55</v>
      </c>
      <c r="C44" s="1">
        <v>0</v>
      </c>
      <c r="D44" s="1">
        <v>2</v>
      </c>
      <c r="E44" s="1">
        <v>2</v>
      </c>
      <c r="F44" s="1">
        <f>C44+D44-E44</f>
        <v>0</v>
      </c>
      <c r="G44" s="1">
        <v>382</v>
      </c>
      <c r="H44" s="1">
        <v>1528</v>
      </c>
      <c r="I44" s="1">
        <v>11800</v>
      </c>
      <c r="J44" s="11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</row>
    <row r="45" spans="1:74" ht="21" customHeight="1">
      <c r="A45" s="11" t="s">
        <v>2</v>
      </c>
      <c r="B45" s="25"/>
      <c r="C45" s="23"/>
      <c r="D45" s="24" t="s">
        <v>4</v>
      </c>
      <c r="E45" s="24"/>
      <c r="F45" s="24"/>
      <c r="G45" s="24"/>
      <c r="H45" s="13"/>
      <c r="I45" s="13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ht="21" customHeight="1">
      <c r="A46" s="26" t="s">
        <v>20</v>
      </c>
      <c r="B46" s="27" t="s">
        <v>38</v>
      </c>
      <c r="D46" s="28"/>
      <c r="E46" s="13"/>
      <c r="F46" s="13"/>
      <c r="G46" s="13"/>
      <c r="H46" s="13" t="s">
        <v>11</v>
      </c>
      <c r="I46" s="13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ht="21" customHeight="1">
      <c r="A47" s="29" t="s">
        <v>2</v>
      </c>
      <c r="B47" s="30"/>
      <c r="C47" s="30"/>
      <c r="D47" s="28" t="s">
        <v>3</v>
      </c>
      <c r="E47" s="13"/>
      <c r="F47" s="13"/>
      <c r="G47" s="13"/>
      <c r="H47" s="13"/>
      <c r="I47" s="13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ht="21" customHeight="1">
      <c r="A48" s="29"/>
      <c r="B48" s="30"/>
      <c r="C48" s="30"/>
      <c r="D48" s="13"/>
      <c r="E48" s="13"/>
      <c r="F48" s="13"/>
      <c r="G48" s="13"/>
      <c r="H48" s="13"/>
      <c r="I48" s="13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1:60" s="4" customFormat="1" ht="21" customHeight="1">
      <c r="A49" s="31" t="s">
        <v>57</v>
      </c>
      <c r="B49" s="31"/>
      <c r="C49" s="31"/>
      <c r="D49" s="31"/>
      <c r="E49" s="2"/>
      <c r="F49" s="2"/>
      <c r="G49" s="2"/>
      <c r="H49" s="2"/>
      <c r="I49" s="2"/>
      <c r="J49" s="3"/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s="4" customFormat="1" ht="21" customHeight="1">
      <c r="A50" s="31" t="s">
        <v>69</v>
      </c>
      <c r="B50" s="31"/>
      <c r="C50" s="2"/>
      <c r="D50" s="2"/>
      <c r="E50" s="2"/>
      <c r="F50" s="2"/>
      <c r="G50" s="2"/>
      <c r="H50" s="2"/>
      <c r="I50" s="2"/>
      <c r="J50" s="3"/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s="4" customFormat="1" ht="21" customHeight="1">
      <c r="A51" s="31" t="s">
        <v>21</v>
      </c>
      <c r="B51" s="31"/>
      <c r="C51" s="31"/>
      <c r="D51" s="31"/>
      <c r="E51" s="2"/>
      <c r="F51" s="2"/>
      <c r="G51" s="2"/>
      <c r="H51" s="2"/>
      <c r="I51" s="2"/>
      <c r="J51" s="3"/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s="4" customFormat="1" ht="21" customHeight="1">
      <c r="A52" s="32" t="s">
        <v>12</v>
      </c>
      <c r="B52" s="32"/>
      <c r="C52" s="32"/>
      <c r="D52" s="32"/>
      <c r="E52" s="2"/>
      <c r="F52" s="2"/>
      <c r="G52" s="2"/>
      <c r="H52" s="2"/>
      <c r="I52" s="2"/>
      <c r="J52" s="3"/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s="4" customFormat="1" ht="21" customHeight="1">
      <c r="A53" s="32" t="s">
        <v>58</v>
      </c>
      <c r="B53" s="32"/>
      <c r="C53" s="2"/>
      <c r="D53" s="2"/>
      <c r="E53" s="44" t="s">
        <v>59</v>
      </c>
      <c r="F53" s="44"/>
      <c r="G53" s="44"/>
      <c r="H53" s="44"/>
      <c r="I53" s="44"/>
      <c r="J53" s="3"/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s="4" customFormat="1" ht="21" customHeight="1">
      <c r="A54" s="32" t="s">
        <v>60</v>
      </c>
      <c r="B54" s="32"/>
      <c r="C54" s="2"/>
      <c r="D54" s="2"/>
      <c r="E54" s="8"/>
      <c r="F54" s="8"/>
      <c r="G54" s="8"/>
      <c r="H54" s="8"/>
      <c r="I54" s="8"/>
      <c r="J54" s="3"/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74" ht="21" customHeight="1">
      <c r="A55" s="31" t="s">
        <v>65</v>
      </c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</row>
    <row r="56" spans="1:9" ht="21" customHeight="1">
      <c r="A56" s="33" t="s">
        <v>66</v>
      </c>
      <c r="H56" s="43"/>
      <c r="I56" s="43"/>
    </row>
    <row r="57" spans="1:9" ht="21" customHeight="1">
      <c r="A57" s="4" t="s">
        <v>73</v>
      </c>
      <c r="H57" s="43" t="s">
        <v>74</v>
      </c>
      <c r="I57" s="43"/>
    </row>
    <row r="58" spans="1:9" ht="21" customHeight="1">
      <c r="A58" s="4" t="s">
        <v>77</v>
      </c>
      <c r="H58" s="43" t="s">
        <v>67</v>
      </c>
      <c r="I58" s="43"/>
    </row>
    <row r="59" spans="1:4" ht="16.5">
      <c r="A59" s="55"/>
      <c r="B59" s="55"/>
      <c r="C59" s="55"/>
      <c r="D59" s="55"/>
    </row>
  </sheetData>
  <sheetProtection/>
  <mergeCells count="20">
    <mergeCell ref="H58:I58"/>
    <mergeCell ref="F6:F7"/>
    <mergeCell ref="H1:I1"/>
    <mergeCell ref="H2:I2"/>
    <mergeCell ref="F1:G1"/>
    <mergeCell ref="F2:G2"/>
    <mergeCell ref="A59:D59"/>
    <mergeCell ref="H57:I57"/>
    <mergeCell ref="I6:I8"/>
    <mergeCell ref="C6:C7"/>
    <mergeCell ref="D6:D7"/>
    <mergeCell ref="E6:E7"/>
    <mergeCell ref="A4:I4"/>
    <mergeCell ref="A3:I3"/>
    <mergeCell ref="H56:I56"/>
    <mergeCell ref="E53:I53"/>
    <mergeCell ref="C5:F5"/>
    <mergeCell ref="G5:H5"/>
    <mergeCell ref="G6:G8"/>
    <mergeCell ref="H6:H8"/>
  </mergeCells>
  <printOptions horizontalCentered="1"/>
  <pageMargins left="0.5905511811023623" right="0.35433070866141736" top="0.8661417322834646" bottom="0.3937007874015748" header="0.5118110236220472" footer="0.5118110236220472"/>
  <pageSetup horizontalDpi="1200" verticalDpi="1200" orientation="landscape" paperSize="8" scale="95" r:id="rId2"/>
  <headerFooter alignWithMargins="0">
    <oddFooter>&amp;C&amp;"標楷體,標準"第&amp;P頁</oddFooter>
  </headerFooter>
  <rowBreaks count="1" manualBreakCount="1">
    <brk id="3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水庫或壩堰淤積濬渫執行成果</dc:title>
  <dc:subject>水庫或壩堰淤積濬渫執行成果</dc:subject>
  <dc:creator>經濟部水利署</dc:creator>
  <cp:keywords>水庫或壩堰淤積濬渫執行成果</cp:keywords>
  <dc:description>水庫或壩堰淤積濬渫執行成果</dc:description>
  <cp:lastModifiedBy>主計室三科張雅媛</cp:lastModifiedBy>
  <cp:lastPrinted>2015-03-20T00:56:34Z</cp:lastPrinted>
  <dcterms:created xsi:type="dcterms:W3CDTF">2002-08-07T06:48:21Z</dcterms:created>
  <dcterms:modified xsi:type="dcterms:W3CDTF">2016-11-15T08:30:52Z</dcterms:modified>
  <cp:category>I2Z</cp:category>
  <cp:version/>
  <cp:contentType/>
  <cp:contentStatus/>
</cp:coreProperties>
</file>