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2000" windowHeight="5400" activeTab="0"/>
  </bookViews>
  <sheets>
    <sheet name="11400103 (颱風)" sheetId="1" r:id="rId1"/>
    <sheet name="11400103(豪雨)" sheetId="2" r:id="rId2"/>
  </sheets>
  <definedNames>
    <definedName name="_xlnm.Print_Area" localSheetId="0">'11400103 (颱風)'!$A$1:$I$26</definedName>
    <definedName name="_xlnm.Print_Area" localSheetId="1">'11400103(豪雨)'!$A$1:$I$38</definedName>
  </definedNames>
  <calcPr fullCalcOnLoad="1"/>
</workbook>
</file>

<file path=xl/sharedStrings.xml><?xml version="1.0" encoding="utf-8"?>
<sst xmlns="http://schemas.openxmlformats.org/spreadsheetml/2006/main" count="122" uniqueCount="90">
  <si>
    <t>公  開  類</t>
  </si>
  <si>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</si>
  <si>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</si>
  <si>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</si>
  <si>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</si>
  <si>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</si>
  <si>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</si>
  <si>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</si>
  <si>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</si>
  <si>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</si>
  <si>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(公尺)</t>
  </si>
  <si>
    <t>(座)</t>
  </si>
  <si>
    <t>(處)</t>
  </si>
  <si>
    <t>總 計</t>
  </si>
  <si>
    <t>主辦業務人員</t>
  </si>
  <si>
    <t>機關長官</t>
  </si>
  <si>
    <t>審　核</t>
  </si>
  <si>
    <t>填　表</t>
  </si>
  <si>
    <t>主辦統計人員</t>
  </si>
  <si>
    <t>受　　災　　情　　形</t>
  </si>
  <si>
    <t>1140-00-03</t>
  </si>
  <si>
    <t>臨時報於災害發生後次月底前編報</t>
  </si>
  <si>
    <t>總計</t>
  </si>
  <si>
    <t>年報於次年三月底前編報</t>
  </si>
  <si>
    <t>年 (臨時) 報</t>
  </si>
  <si>
    <t>縣市別</t>
  </si>
  <si>
    <t>經濟部水利署</t>
  </si>
  <si>
    <t>預　　估　　經　　費</t>
  </si>
  <si>
    <t>復建</t>
  </si>
  <si>
    <t>中華民國 93年</t>
  </si>
  <si>
    <r>
      <t>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水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路</t>
    </r>
  </si>
  <si>
    <r>
      <t>搶修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搶險</t>
    </r>
    <r>
      <rPr>
        <sz val="13"/>
        <rFont val="Times New Roman"/>
        <family val="1"/>
      </rPr>
      <t>)</t>
    </r>
  </si>
  <si>
    <t>颱風合計</t>
  </si>
  <si>
    <t>艾莉颱風計</t>
  </si>
  <si>
    <t>93.8.23-93.8.26</t>
  </si>
  <si>
    <t>臺北縣</t>
  </si>
  <si>
    <t>桃園縣</t>
  </si>
  <si>
    <t>新竹縣</t>
  </si>
  <si>
    <t>苗栗縣</t>
  </si>
  <si>
    <t>南投縣</t>
  </si>
  <si>
    <t>宜蘭縣</t>
  </si>
  <si>
    <t>新竹市</t>
  </si>
  <si>
    <t>纳坦颱風計</t>
  </si>
  <si>
    <t>南瑪都颱風計</t>
  </si>
  <si>
    <t>93.12.3</t>
  </si>
  <si>
    <t>花蓮縣</t>
  </si>
  <si>
    <t>豪雨合計</t>
  </si>
  <si>
    <t>七月豪雨計</t>
  </si>
  <si>
    <t>新竹縣</t>
  </si>
  <si>
    <t>臺中縣</t>
  </si>
  <si>
    <t>南投縣</t>
  </si>
  <si>
    <t>雲林縣</t>
  </si>
  <si>
    <t>臺南縣</t>
  </si>
  <si>
    <t>屏東縣</t>
  </si>
  <si>
    <t>宜蘭縣</t>
  </si>
  <si>
    <t>花蓮縣</t>
  </si>
  <si>
    <t>新竹市</t>
  </si>
  <si>
    <t>臺中市</t>
  </si>
  <si>
    <t>嘉義市</t>
  </si>
  <si>
    <t>臺南市</t>
  </si>
  <si>
    <t>九月豪雨計</t>
  </si>
  <si>
    <t>臺北縣</t>
  </si>
  <si>
    <t>桃園縣</t>
  </si>
  <si>
    <t>高雄縣</t>
  </si>
  <si>
    <t>資料來源：本署所屬各河川局、各直轄市政府、各縣(市)政府。</t>
  </si>
  <si>
    <t>填表說明：1.本表由本署會計室編製一式二份，一份送本署河川海岸組，一份自存，並公布於本署網站。</t>
  </si>
  <si>
    <t>　　　　　2.臨時報：各填報單位於每次災害發生後十日內將資料報送本署，由本署於災害發生後次月底前完成彙編。</t>
  </si>
  <si>
    <t>　　　   　 年  報：各填報單位於次年元月底前將年報資料報送本署，由本署於次年三月底前完成彙編。</t>
  </si>
  <si>
    <t>中華民國 93 年</t>
  </si>
  <si>
    <t>受　　災　　情　　形</t>
  </si>
  <si>
    <t>預　　估　　經　　費</t>
  </si>
  <si>
    <t>縣市別</t>
  </si>
  <si>
    <r>
      <t>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路</t>
    </r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</si>
  <si>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</si>
  <si>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復建</t>
  </si>
  <si>
    <t>93.7.2</t>
  </si>
  <si>
    <t>93.7.3</t>
  </si>
  <si>
    <t>93.7.1</t>
  </si>
  <si>
    <t>93.7.2~93.7.4</t>
  </si>
  <si>
    <t>93.7.2~93.7.8</t>
  </si>
  <si>
    <r>
      <t>93.9.11</t>
    </r>
    <r>
      <rPr>
        <sz val="12"/>
        <rFont val="Times New Roman"/>
        <family val="1"/>
      </rPr>
      <t>~</t>
    </r>
    <r>
      <rPr>
        <sz val="12"/>
        <rFont val="Times New Roman"/>
        <family val="1"/>
      </rPr>
      <t>93.9.13</t>
    </r>
  </si>
  <si>
    <t>93.9.11</t>
  </si>
  <si>
    <t>93.9.11</t>
  </si>
  <si>
    <t>93.8.25</t>
  </si>
  <si>
    <t>93.8.24-93.8.25</t>
  </si>
  <si>
    <t>93.10.25</t>
  </si>
  <si>
    <t>93.10.26</t>
  </si>
  <si>
    <r>
      <t>天然災害區域排水設施受損情形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</si>
  <si>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t>天然災害區域排水設施受損情形</t>
    </r>
    <r>
      <rPr>
        <sz val="22"/>
        <rFont val="Times New Roman"/>
        <family val="1"/>
      </rPr>
      <t>(</t>
    </r>
    <r>
      <rPr>
        <sz val="22"/>
        <rFont val="標楷體"/>
        <family val="4"/>
      </rPr>
      <t>本表共</t>
    </r>
    <r>
      <rPr>
        <sz val="22"/>
        <rFont val="Times New Roman"/>
        <family val="1"/>
      </rPr>
      <t>2</t>
    </r>
    <r>
      <rPr>
        <sz val="22"/>
        <rFont val="標楷體"/>
        <family val="4"/>
      </rPr>
      <t>頁</t>
    </r>
    <r>
      <rPr>
        <sz val="22"/>
        <rFont val="Times New Roman"/>
        <family val="1"/>
      </rPr>
      <t>)</t>
    </r>
  </si>
  <si>
    <r>
      <t>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</si>
</sst>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#,##0_);[Red]\(#,##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4"/>
      <name val="標楷體"/>
      <family val="4"/>
    </font>
    <font>
      <sz val="20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16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11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181" fontId="7" fillId="0" borderId="0" xfId="16" applyFont="1" applyAlignment="1">
      <alignment/>
    </xf>
    <xf numFmtId="11" fontId="7" fillId="0" borderId="0" xfId="0" applyNumberFormat="1" applyFont="1" applyFill="1" applyBorder="1" applyAlignment="1">
      <alignment horizontal="left" vertical="center"/>
    </xf>
    <xf numFmtId="11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1" fontId="12" fillId="0" borderId="2" xfId="0" applyNumberFormat="1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11" fontId="12" fillId="0" borderId="6" xfId="0" applyNumberFormat="1" applyFont="1" applyBorder="1" applyAlignment="1">
      <alignment horizontal="center" vertical="center"/>
    </xf>
    <xf numFmtId="11" fontId="12" fillId="0" borderId="6" xfId="0" applyNumberFormat="1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Continuous" vertical="center" wrapText="1"/>
    </xf>
    <xf numFmtId="49" fontId="12" fillId="0" borderId="13" xfId="0" applyNumberFormat="1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181" fontId="12" fillId="0" borderId="5" xfId="16" applyFont="1" applyBorder="1" applyAlignment="1">
      <alignment/>
    </xf>
    <xf numFmtId="181" fontId="12" fillId="0" borderId="0" xfId="16" applyFont="1" applyBorder="1" applyAlignment="1">
      <alignment/>
    </xf>
    <xf numFmtId="41" fontId="12" fillId="0" borderId="6" xfId="0" applyNumberFormat="1" applyFont="1" applyBorder="1" applyAlignment="1">
      <alignment horizontal="left"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" xfId="0" applyFont="1" applyBorder="1" applyAlignment="1">
      <alignment/>
    </xf>
    <xf numFmtId="181" fontId="12" fillId="0" borderId="1" xfId="16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1" fontId="7" fillId="0" borderId="2" xfId="0" applyNumberFormat="1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 vertical="center"/>
    </xf>
    <xf numFmtId="11" fontId="7" fillId="0" borderId="6" xfId="0" applyNumberFormat="1" applyFont="1" applyFill="1" applyBorder="1" applyAlignment="1">
      <alignment horizontal="center" vertical="center"/>
    </xf>
    <xf numFmtId="11" fontId="7" fillId="0" borderId="6" xfId="0" applyNumberFormat="1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Continuous" vertical="center" wrapText="1"/>
    </xf>
    <xf numFmtId="49" fontId="7" fillId="0" borderId="13" xfId="0" applyNumberFormat="1" applyFont="1" applyFill="1" applyBorder="1" applyAlignment="1">
      <alignment horizontal="centerContinuous" vertical="center" wrapText="1"/>
    </xf>
    <xf numFmtId="41" fontId="9" fillId="0" borderId="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8" fillId="0" borderId="0" xfId="0" applyFont="1" applyFill="1" applyAlignment="1">
      <alignment/>
    </xf>
    <xf numFmtId="41" fontId="7" fillId="0" borderId="6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181" fontId="7" fillId="0" borderId="0" xfId="16" applyFont="1" applyFill="1" applyAlignment="1">
      <alignment/>
    </xf>
    <xf numFmtId="1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selection activeCell="B10" sqref="B10"/>
    </sheetView>
  </sheetViews>
  <sheetFormatPr defaultColWidth="9.00390625" defaultRowHeight="15.75"/>
  <cols>
    <col min="1" max="1" width="17.125" style="3" customWidth="1"/>
    <col min="2" max="2" width="20.25390625" style="3" customWidth="1"/>
    <col min="3" max="11" width="15.625" style="3" customWidth="1"/>
    <col min="12" max="12" width="12.375" style="3" customWidth="1"/>
    <col min="13" max="13" width="10.75390625" style="3" customWidth="1"/>
    <col min="14" max="14" width="10.50390625" style="3" customWidth="1"/>
    <col min="15" max="15" width="6.625" style="3" customWidth="1"/>
    <col min="16" max="16384" width="9.00390625" style="3" customWidth="1"/>
  </cols>
  <sheetData>
    <row r="1" spans="1:9" s="1" customFormat="1" ht="18" customHeight="1">
      <c r="A1" s="48" t="s">
        <v>0</v>
      </c>
      <c r="B1" s="49" t="s">
        <v>21</v>
      </c>
      <c r="H1" s="48" t="s">
        <v>1</v>
      </c>
      <c r="I1" s="50" t="s">
        <v>26</v>
      </c>
    </row>
    <row r="2" spans="1:9" s="1" customFormat="1" ht="18" customHeight="1">
      <c r="A2" s="48" t="s">
        <v>24</v>
      </c>
      <c r="B2" s="51" t="s">
        <v>23</v>
      </c>
      <c r="C2" s="2"/>
      <c r="D2" s="2"/>
      <c r="E2" s="2"/>
      <c r="F2" s="2"/>
      <c r="G2" s="2"/>
      <c r="H2" s="48" t="s">
        <v>2</v>
      </c>
      <c r="I2" s="50" t="s">
        <v>20</v>
      </c>
    </row>
    <row r="4" spans="1:256" s="14" customFormat="1" ht="30">
      <c r="A4" s="106" t="s">
        <v>88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15" s="100" customFormat="1" ht="24.75" customHeight="1">
      <c r="A5" s="110" t="s">
        <v>29</v>
      </c>
      <c r="B5" s="110"/>
      <c r="C5" s="110"/>
      <c r="D5" s="110"/>
      <c r="E5" s="110"/>
      <c r="F5" s="110"/>
      <c r="G5" s="110"/>
      <c r="H5" s="110"/>
      <c r="I5" s="110"/>
      <c r="J5" s="99"/>
      <c r="K5" s="99"/>
      <c r="L5" s="99"/>
      <c r="M5" s="99"/>
      <c r="N5" s="99"/>
      <c r="O5" s="99"/>
    </row>
    <row r="6" spans="1:9" s="20" customFormat="1" ht="19.5" customHeight="1">
      <c r="A6" s="15"/>
      <c r="B6" s="16" t="s">
        <v>3</v>
      </c>
      <c r="C6" s="17"/>
      <c r="D6" s="107" t="s">
        <v>19</v>
      </c>
      <c r="E6" s="108"/>
      <c r="F6" s="109"/>
      <c r="G6" s="18" t="s">
        <v>27</v>
      </c>
      <c r="H6" s="19"/>
      <c r="I6" s="19"/>
    </row>
    <row r="7" spans="1:9" s="20" customFormat="1" ht="19.5" customHeight="1">
      <c r="A7" s="21" t="s">
        <v>5</v>
      </c>
      <c r="B7" s="22" t="s">
        <v>6</v>
      </c>
      <c r="C7" s="23" t="s">
        <v>25</v>
      </c>
      <c r="D7" s="24" t="s">
        <v>30</v>
      </c>
      <c r="E7" s="25" t="s">
        <v>7</v>
      </c>
      <c r="F7" s="26" t="s">
        <v>8</v>
      </c>
      <c r="G7" s="27" t="s">
        <v>4</v>
      </c>
      <c r="H7" s="28"/>
      <c r="I7" s="28"/>
    </row>
    <row r="8" spans="1:9" s="20" customFormat="1" ht="19.5" customHeight="1">
      <c r="A8" s="29" t="s">
        <v>9</v>
      </c>
      <c r="B8" s="30"/>
      <c r="C8" s="30"/>
      <c r="D8" s="26" t="s">
        <v>10</v>
      </c>
      <c r="E8" s="31" t="s">
        <v>11</v>
      </c>
      <c r="F8" s="26" t="s">
        <v>12</v>
      </c>
      <c r="G8" s="32" t="s">
        <v>22</v>
      </c>
      <c r="H8" s="33" t="s">
        <v>31</v>
      </c>
      <c r="I8" s="34" t="s">
        <v>28</v>
      </c>
    </row>
    <row r="9" spans="1:9" s="20" customFormat="1" ht="19.5" customHeight="1">
      <c r="A9" s="35" t="s">
        <v>13</v>
      </c>
      <c r="B9" s="36"/>
      <c r="C9" s="37"/>
      <c r="D9" s="38">
        <f>D10+'11400103(豪雨)'!D9</f>
        <v>78300</v>
      </c>
      <c r="E9" s="38">
        <f>E10+'11400103(豪雨)'!E9</f>
        <v>3</v>
      </c>
      <c r="F9" s="38">
        <f>F10+'11400103(豪雨)'!F9</f>
        <v>6</v>
      </c>
      <c r="G9" s="38">
        <f>G10+'11400103(豪雨)'!G9</f>
        <v>926328</v>
      </c>
      <c r="H9" s="38">
        <f>H10+'11400103(豪雨)'!H9</f>
        <v>10323</v>
      </c>
      <c r="I9" s="43">
        <f>I10+'11400103(豪雨)'!I9</f>
        <v>916005</v>
      </c>
    </row>
    <row r="10" spans="1:9" s="20" customFormat="1" ht="24.75" customHeight="1">
      <c r="A10" s="40" t="s">
        <v>32</v>
      </c>
      <c r="B10" s="41"/>
      <c r="C10" s="42"/>
      <c r="D10" s="39">
        <f aca="true" t="shared" si="0" ref="D10:I10">D11+D19+D22</f>
        <v>24832</v>
      </c>
      <c r="E10" s="39">
        <f t="shared" si="0"/>
        <v>2</v>
      </c>
      <c r="F10" s="39">
        <f t="shared" si="0"/>
        <v>2</v>
      </c>
      <c r="G10" s="39">
        <f t="shared" si="0"/>
        <v>287411</v>
      </c>
      <c r="H10" s="39">
        <f t="shared" si="0"/>
        <v>0</v>
      </c>
      <c r="I10" s="43">
        <f t="shared" si="0"/>
        <v>287411</v>
      </c>
    </row>
    <row r="11" spans="1:9" s="20" customFormat="1" ht="24.75" customHeight="1">
      <c r="A11" s="40" t="s">
        <v>33</v>
      </c>
      <c r="B11" s="41"/>
      <c r="C11" s="42"/>
      <c r="D11" s="39">
        <f aca="true" t="shared" si="1" ref="D11:I11">SUM(D12:D18)</f>
        <v>21065</v>
      </c>
      <c r="E11" s="39">
        <f t="shared" si="1"/>
        <v>0</v>
      </c>
      <c r="F11" s="39">
        <f t="shared" si="1"/>
        <v>0</v>
      </c>
      <c r="G11" s="39">
        <f t="shared" si="1"/>
        <v>232031</v>
      </c>
      <c r="H11" s="39">
        <f t="shared" si="1"/>
        <v>0</v>
      </c>
      <c r="I11" s="43">
        <f t="shared" si="1"/>
        <v>232031</v>
      </c>
    </row>
    <row r="12" spans="1:9" s="20" customFormat="1" ht="24.75" customHeight="1">
      <c r="A12" s="40"/>
      <c r="B12" s="41" t="s">
        <v>34</v>
      </c>
      <c r="C12" s="42" t="s">
        <v>35</v>
      </c>
      <c r="D12" s="39">
        <v>11410</v>
      </c>
      <c r="E12" s="39">
        <v>0</v>
      </c>
      <c r="F12" s="39">
        <v>0</v>
      </c>
      <c r="G12" s="39">
        <f aca="true" t="shared" si="2" ref="G12:G23">H12+I12</f>
        <v>55733</v>
      </c>
      <c r="H12" s="39">
        <v>0</v>
      </c>
      <c r="I12" s="43">
        <v>55733</v>
      </c>
    </row>
    <row r="13" spans="1:9" s="20" customFormat="1" ht="24.75" customHeight="1">
      <c r="A13" s="35"/>
      <c r="B13" s="41" t="s">
        <v>83</v>
      </c>
      <c r="C13" s="42" t="s">
        <v>36</v>
      </c>
      <c r="D13" s="39">
        <v>4343</v>
      </c>
      <c r="E13" s="39">
        <v>0</v>
      </c>
      <c r="F13" s="39">
        <v>0</v>
      </c>
      <c r="G13" s="39">
        <f t="shared" si="2"/>
        <v>62999</v>
      </c>
      <c r="H13" s="39">
        <v>0</v>
      </c>
      <c r="I13" s="43">
        <v>62999</v>
      </c>
    </row>
    <row r="14" spans="1:9" s="20" customFormat="1" ht="24.75" customHeight="1">
      <c r="A14" s="35"/>
      <c r="B14" s="41" t="s">
        <v>84</v>
      </c>
      <c r="C14" s="43" t="s">
        <v>37</v>
      </c>
      <c r="D14" s="39">
        <v>480</v>
      </c>
      <c r="E14" s="39">
        <v>0</v>
      </c>
      <c r="F14" s="39">
        <v>0</v>
      </c>
      <c r="G14" s="39">
        <f t="shared" si="2"/>
        <v>5410</v>
      </c>
      <c r="H14" s="39">
        <v>0</v>
      </c>
      <c r="I14" s="43">
        <v>5410</v>
      </c>
    </row>
    <row r="15" spans="1:9" s="20" customFormat="1" ht="24.75" customHeight="1">
      <c r="A15" s="35"/>
      <c r="B15" s="41" t="s">
        <v>83</v>
      </c>
      <c r="C15" s="43" t="s">
        <v>38</v>
      </c>
      <c r="D15" s="39">
        <v>1957</v>
      </c>
      <c r="E15" s="39">
        <v>0</v>
      </c>
      <c r="F15" s="39">
        <v>0</v>
      </c>
      <c r="G15" s="39">
        <f t="shared" si="2"/>
        <v>47942</v>
      </c>
      <c r="H15" s="39">
        <v>0</v>
      </c>
      <c r="I15" s="43">
        <v>47942</v>
      </c>
    </row>
    <row r="16" spans="1:9" s="20" customFormat="1" ht="24.75" customHeight="1">
      <c r="A16" s="35"/>
      <c r="B16" s="41" t="s">
        <v>83</v>
      </c>
      <c r="C16" s="43" t="s">
        <v>39</v>
      </c>
      <c r="D16" s="39">
        <v>815</v>
      </c>
      <c r="E16" s="39">
        <v>0</v>
      </c>
      <c r="F16" s="39">
        <v>0</v>
      </c>
      <c r="G16" s="39">
        <f t="shared" si="2"/>
        <v>17120</v>
      </c>
      <c r="H16" s="39"/>
      <c r="I16" s="43">
        <v>17120</v>
      </c>
    </row>
    <row r="17" spans="1:9" s="20" customFormat="1" ht="24.75" customHeight="1">
      <c r="A17" s="40"/>
      <c r="B17" s="41" t="s">
        <v>83</v>
      </c>
      <c r="C17" s="43" t="s">
        <v>40</v>
      </c>
      <c r="D17" s="39">
        <v>1460</v>
      </c>
      <c r="E17" s="39">
        <v>0</v>
      </c>
      <c r="F17" s="39">
        <v>0</v>
      </c>
      <c r="G17" s="39">
        <f t="shared" si="2"/>
        <v>14944</v>
      </c>
      <c r="H17" s="39">
        <v>0</v>
      </c>
      <c r="I17" s="43">
        <v>14944</v>
      </c>
    </row>
    <row r="18" spans="1:9" s="20" customFormat="1" ht="24.75" customHeight="1">
      <c r="A18" s="40"/>
      <c r="B18" s="41" t="s">
        <v>84</v>
      </c>
      <c r="C18" s="43" t="s">
        <v>41</v>
      </c>
      <c r="D18" s="39">
        <v>600</v>
      </c>
      <c r="E18" s="39">
        <v>0</v>
      </c>
      <c r="F18" s="39">
        <v>0</v>
      </c>
      <c r="G18" s="39">
        <f t="shared" si="2"/>
        <v>27883</v>
      </c>
      <c r="H18" s="39">
        <v>0</v>
      </c>
      <c r="I18" s="43">
        <v>27883</v>
      </c>
    </row>
    <row r="19" spans="1:9" s="20" customFormat="1" ht="24.75" customHeight="1">
      <c r="A19" s="40" t="s">
        <v>42</v>
      </c>
      <c r="B19" s="42"/>
      <c r="C19" s="43"/>
      <c r="D19" s="39">
        <f aca="true" t="shared" si="3" ref="D19:I19">SUM(D20:D21)</f>
        <v>3022</v>
      </c>
      <c r="E19" s="43">
        <f t="shared" si="3"/>
        <v>2</v>
      </c>
      <c r="F19" s="43">
        <f t="shared" si="3"/>
        <v>2</v>
      </c>
      <c r="G19" s="39">
        <f t="shared" si="3"/>
        <v>47895</v>
      </c>
      <c r="H19" s="39">
        <f t="shared" si="3"/>
        <v>0</v>
      </c>
      <c r="I19" s="43">
        <f t="shared" si="3"/>
        <v>47895</v>
      </c>
    </row>
    <row r="20" spans="1:9" s="20" customFormat="1" ht="24.75" customHeight="1">
      <c r="A20" s="40"/>
      <c r="B20" s="41" t="s">
        <v>85</v>
      </c>
      <c r="C20" s="43" t="s">
        <v>35</v>
      </c>
      <c r="D20" s="39">
        <v>3022</v>
      </c>
      <c r="E20" s="39">
        <v>0</v>
      </c>
      <c r="F20" s="39">
        <v>0</v>
      </c>
      <c r="G20" s="39">
        <f t="shared" si="2"/>
        <v>47704</v>
      </c>
      <c r="H20" s="39">
        <v>0</v>
      </c>
      <c r="I20" s="43">
        <v>47704</v>
      </c>
    </row>
    <row r="21" spans="1:9" s="20" customFormat="1" ht="24.75" customHeight="1">
      <c r="A21" s="40"/>
      <c r="B21" s="41" t="s">
        <v>86</v>
      </c>
      <c r="C21" s="43" t="s">
        <v>40</v>
      </c>
      <c r="D21" s="39">
        <v>0</v>
      </c>
      <c r="E21" s="43">
        <v>2</v>
      </c>
      <c r="F21" s="43">
        <v>2</v>
      </c>
      <c r="G21" s="39">
        <f t="shared" si="2"/>
        <v>191</v>
      </c>
      <c r="H21" s="39">
        <v>0</v>
      </c>
      <c r="I21" s="43">
        <v>191</v>
      </c>
    </row>
    <row r="22" spans="1:9" s="20" customFormat="1" ht="24.75" customHeight="1">
      <c r="A22" s="40" t="s">
        <v>43</v>
      </c>
      <c r="B22" s="42"/>
      <c r="C22" s="43"/>
      <c r="D22" s="39">
        <v>745</v>
      </c>
      <c r="E22" s="39">
        <v>0</v>
      </c>
      <c r="F22" s="39">
        <v>0</v>
      </c>
      <c r="G22" s="39">
        <f>H22+I22</f>
        <v>7485</v>
      </c>
      <c r="H22" s="39">
        <v>0</v>
      </c>
      <c r="I22" s="43">
        <v>7485</v>
      </c>
    </row>
    <row r="23" spans="1:9" s="20" customFormat="1" ht="24.75" customHeight="1">
      <c r="A23" s="40"/>
      <c r="B23" s="41" t="s">
        <v>44</v>
      </c>
      <c r="C23" s="43" t="s">
        <v>45</v>
      </c>
      <c r="D23" s="39">
        <v>745</v>
      </c>
      <c r="E23" s="39">
        <v>0</v>
      </c>
      <c r="F23" s="39">
        <v>0</v>
      </c>
      <c r="G23" s="39">
        <f t="shared" si="2"/>
        <v>7485</v>
      </c>
      <c r="H23" s="39">
        <v>0</v>
      </c>
      <c r="I23" s="43">
        <v>7485</v>
      </c>
    </row>
    <row r="24" spans="1:9" s="20" customFormat="1" ht="19.5" customHeight="1">
      <c r="A24" s="44"/>
      <c r="B24" s="45"/>
      <c r="C24" s="46"/>
      <c r="D24" s="47"/>
      <c r="E24" s="47"/>
      <c r="F24" s="47"/>
      <c r="G24" s="47"/>
      <c r="H24" s="47"/>
      <c r="I24" s="47"/>
    </row>
    <row r="25" spans="1:11" s="4" customFormat="1" ht="10.5" customHeight="1">
      <c r="A25" s="5"/>
      <c r="B25" s="5"/>
      <c r="C25" s="5"/>
      <c r="D25" s="6"/>
      <c r="E25" s="6"/>
      <c r="F25" s="6"/>
      <c r="G25" s="6"/>
      <c r="H25" s="6"/>
      <c r="I25" s="3"/>
      <c r="J25" s="6"/>
      <c r="K25" s="6"/>
    </row>
    <row r="26" spans="6:11" ht="19.5" customHeight="1">
      <c r="F26" s="7"/>
      <c r="K26" s="8"/>
    </row>
    <row r="27" spans="1:11" ht="15.75" customHeight="1">
      <c r="A27" s="7"/>
      <c r="C27" s="7"/>
      <c r="I27" s="7"/>
      <c r="K27" s="8"/>
    </row>
    <row r="28" ht="16.5">
      <c r="F28" s="7"/>
    </row>
    <row r="29" spans="3:10" ht="16.5">
      <c r="C29" s="7"/>
      <c r="J29" s="8"/>
    </row>
    <row r="30" ht="9.75" customHeight="1">
      <c r="C30" s="9"/>
    </row>
    <row r="31" spans="1:8" ht="16.5">
      <c r="A31" s="7"/>
      <c r="B31" s="10"/>
      <c r="C31" s="10"/>
      <c r="D31" s="10"/>
      <c r="E31" s="10"/>
      <c r="F31" s="10"/>
      <c r="G31" s="10"/>
      <c r="H31" s="10"/>
    </row>
    <row r="32" spans="1:11" ht="16.5" customHeight="1">
      <c r="A32" s="7"/>
      <c r="B32" s="7"/>
      <c r="C32" s="11"/>
      <c r="D32" s="11"/>
      <c r="F32" s="11"/>
      <c r="G32" s="1"/>
      <c r="H32" s="11"/>
      <c r="J32" s="11"/>
      <c r="K32" s="11"/>
    </row>
    <row r="33" ht="16.5">
      <c r="A33" s="7"/>
    </row>
    <row r="34" spans="1:12" s="11" customFormat="1" ht="16.5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1" ht="16.5">
      <c r="A35" s="12"/>
      <c r="K35" s="13"/>
    </row>
  </sheetData>
  <mergeCells count="31">
    <mergeCell ref="D6:F6"/>
    <mergeCell ref="A5:I5"/>
    <mergeCell ref="A4:I4"/>
    <mergeCell ref="J4:R4"/>
    <mergeCell ref="S4:AA4"/>
    <mergeCell ref="AB4:AJ4"/>
    <mergeCell ref="AK4:AS4"/>
    <mergeCell ref="AT4:BB4"/>
    <mergeCell ref="BC4:BK4"/>
    <mergeCell ref="BL4:BT4"/>
    <mergeCell ref="BU4:CC4"/>
    <mergeCell ref="CD4:CL4"/>
    <mergeCell ref="CM4:CU4"/>
    <mergeCell ref="CV4:DD4"/>
    <mergeCell ref="DE4:DM4"/>
    <mergeCell ref="DN4:DV4"/>
    <mergeCell ref="DW4:EE4"/>
    <mergeCell ref="EF4:EN4"/>
    <mergeCell ref="EO4:EW4"/>
    <mergeCell ref="EX4:FF4"/>
    <mergeCell ref="FG4:FO4"/>
    <mergeCell ref="FP4:FX4"/>
    <mergeCell ref="FY4:GG4"/>
    <mergeCell ref="GH4:GP4"/>
    <mergeCell ref="IA4:II4"/>
    <mergeCell ref="IJ4:IR4"/>
    <mergeCell ref="IS4:IV4"/>
    <mergeCell ref="GQ4:GY4"/>
    <mergeCell ref="GZ4:HH4"/>
    <mergeCell ref="HI4:HQ4"/>
    <mergeCell ref="HR4:HZ4"/>
  </mergeCells>
  <printOptions horizontalCentered="1"/>
  <pageMargins left="0.5905511811023623" right="0" top="1.0236220472440944" bottom="0.1968503937007874" header="0.3149606299212598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7">
      <selection activeCell="D10" sqref="D10:I10"/>
    </sheetView>
  </sheetViews>
  <sheetFormatPr defaultColWidth="9.00390625" defaultRowHeight="15.75"/>
  <cols>
    <col min="1" max="1" width="17.50390625" style="58" customWidth="1"/>
    <col min="2" max="2" width="18.875" style="58" customWidth="1"/>
    <col min="3" max="5" width="15.625" style="58" customWidth="1"/>
    <col min="6" max="6" width="14.25390625" style="58" customWidth="1"/>
    <col min="7" max="11" width="15.625" style="58" customWidth="1"/>
    <col min="12" max="12" width="12.375" style="58" customWidth="1"/>
    <col min="13" max="13" width="10.75390625" style="58" customWidth="1"/>
    <col min="14" max="14" width="10.50390625" style="58" customWidth="1"/>
    <col min="15" max="15" width="6.625" style="58" customWidth="1"/>
    <col min="16" max="16384" width="9.00390625" style="58" customWidth="1"/>
  </cols>
  <sheetData>
    <row r="1" spans="1:9" s="54" customFormat="1" ht="18" customHeight="1">
      <c r="A1" s="52" t="s">
        <v>0</v>
      </c>
      <c r="B1" s="53" t="s">
        <v>21</v>
      </c>
      <c r="H1" s="52" t="s">
        <v>1</v>
      </c>
      <c r="I1" s="55" t="s">
        <v>26</v>
      </c>
    </row>
    <row r="2" spans="1:9" s="54" customFormat="1" ht="18" customHeight="1">
      <c r="A2" s="52" t="s">
        <v>24</v>
      </c>
      <c r="B2" s="56" t="s">
        <v>23</v>
      </c>
      <c r="C2" s="57"/>
      <c r="D2" s="57"/>
      <c r="E2" s="57"/>
      <c r="F2" s="57"/>
      <c r="G2" s="57"/>
      <c r="H2" s="52" t="s">
        <v>2</v>
      </c>
      <c r="I2" s="55" t="s">
        <v>20</v>
      </c>
    </row>
    <row r="4" spans="1:15" s="102" customFormat="1" ht="27.75">
      <c r="A4" s="115" t="s">
        <v>87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01"/>
      <c r="M4" s="101"/>
      <c r="N4" s="101"/>
      <c r="O4" s="101"/>
    </row>
    <row r="5" spans="1:15" s="104" customFormat="1" ht="15.75" customHeight="1">
      <c r="A5" s="114" t="s">
        <v>68</v>
      </c>
      <c r="B5" s="114"/>
      <c r="C5" s="114"/>
      <c r="D5" s="114"/>
      <c r="E5" s="114"/>
      <c r="F5" s="114"/>
      <c r="G5" s="114"/>
      <c r="H5" s="114"/>
      <c r="I5" s="114"/>
      <c r="J5" s="103"/>
      <c r="K5" s="103"/>
      <c r="L5" s="103"/>
      <c r="M5" s="103"/>
      <c r="N5" s="103"/>
      <c r="O5" s="103"/>
    </row>
    <row r="6" spans="1:9" ht="19.5" customHeight="1">
      <c r="A6" s="60"/>
      <c r="B6" s="61" t="s">
        <v>3</v>
      </c>
      <c r="C6" s="62"/>
      <c r="D6" s="111" t="s">
        <v>69</v>
      </c>
      <c r="E6" s="112"/>
      <c r="F6" s="113"/>
      <c r="G6" s="63" t="s">
        <v>70</v>
      </c>
      <c r="H6" s="64"/>
      <c r="I6" s="64"/>
    </row>
    <row r="7" spans="1:9" ht="19.5" customHeight="1">
      <c r="A7" s="65" t="s">
        <v>5</v>
      </c>
      <c r="B7" s="66" t="s">
        <v>6</v>
      </c>
      <c r="C7" s="67" t="s">
        <v>71</v>
      </c>
      <c r="D7" s="68" t="s">
        <v>72</v>
      </c>
      <c r="E7" s="69" t="s">
        <v>7</v>
      </c>
      <c r="F7" s="70" t="s">
        <v>8</v>
      </c>
      <c r="G7" s="71" t="s">
        <v>4</v>
      </c>
      <c r="H7" s="72"/>
      <c r="I7" s="72"/>
    </row>
    <row r="8" spans="1:9" ht="19.5" customHeight="1">
      <c r="A8" s="73" t="s">
        <v>9</v>
      </c>
      <c r="B8" s="74"/>
      <c r="C8" s="74"/>
      <c r="D8" s="71" t="s">
        <v>10</v>
      </c>
      <c r="E8" s="75" t="s">
        <v>11</v>
      </c>
      <c r="F8" s="72" t="s">
        <v>12</v>
      </c>
      <c r="G8" s="76" t="s">
        <v>22</v>
      </c>
      <c r="H8" s="77" t="s">
        <v>73</v>
      </c>
      <c r="I8" s="78" t="s">
        <v>74</v>
      </c>
    </row>
    <row r="9" spans="1:9" s="82" customFormat="1" ht="19.5" customHeight="1">
      <c r="A9" s="79" t="s">
        <v>46</v>
      </c>
      <c r="B9" s="80"/>
      <c r="C9" s="59"/>
      <c r="D9" s="81">
        <f aca="true" t="shared" si="0" ref="D9:I9">D10+D23</f>
        <v>53468</v>
      </c>
      <c r="E9" s="81">
        <f t="shared" si="0"/>
        <v>1</v>
      </c>
      <c r="F9" s="81">
        <f t="shared" si="0"/>
        <v>4</v>
      </c>
      <c r="G9" s="81">
        <f t="shared" si="0"/>
        <v>638917</v>
      </c>
      <c r="H9" s="81">
        <f t="shared" si="0"/>
        <v>10323</v>
      </c>
      <c r="I9" s="81">
        <f t="shared" si="0"/>
        <v>628594</v>
      </c>
    </row>
    <row r="10" spans="1:9" s="82" customFormat="1" ht="19.5" customHeight="1">
      <c r="A10" s="83" t="s">
        <v>47</v>
      </c>
      <c r="B10" s="84"/>
      <c r="C10" s="59"/>
      <c r="D10" s="81">
        <f aca="true" t="shared" si="1" ref="D10:I10">SUM(D11:D22)</f>
        <v>45128</v>
      </c>
      <c r="E10" s="81">
        <f t="shared" si="1"/>
        <v>1</v>
      </c>
      <c r="F10" s="81">
        <f t="shared" si="1"/>
        <v>3</v>
      </c>
      <c r="G10" s="81">
        <f t="shared" si="1"/>
        <v>494082</v>
      </c>
      <c r="H10" s="81">
        <f t="shared" si="1"/>
        <v>8199</v>
      </c>
      <c r="I10" s="81">
        <f t="shared" si="1"/>
        <v>485883</v>
      </c>
    </row>
    <row r="11" spans="1:9" s="82" customFormat="1" ht="19.5" customHeight="1">
      <c r="A11" s="85"/>
      <c r="B11" s="80" t="s">
        <v>75</v>
      </c>
      <c r="C11" s="86" t="s">
        <v>54</v>
      </c>
      <c r="D11" s="81">
        <v>1450</v>
      </c>
      <c r="E11" s="81">
        <v>0</v>
      </c>
      <c r="F11" s="81">
        <v>0</v>
      </c>
      <c r="G11" s="81">
        <f aca="true" t="shared" si="2" ref="G11:G22">H11+I11</f>
        <v>20300</v>
      </c>
      <c r="H11" s="81">
        <v>0</v>
      </c>
      <c r="I11" s="81">
        <v>20300</v>
      </c>
    </row>
    <row r="12" spans="1:9" s="82" customFormat="1" ht="19.5" customHeight="1">
      <c r="A12" s="83"/>
      <c r="B12" s="80" t="s">
        <v>78</v>
      </c>
      <c r="C12" s="86" t="s">
        <v>48</v>
      </c>
      <c r="D12" s="81">
        <v>150</v>
      </c>
      <c r="E12" s="81">
        <v>0</v>
      </c>
      <c r="F12" s="81">
        <v>0</v>
      </c>
      <c r="G12" s="81">
        <f t="shared" si="2"/>
        <v>1882</v>
      </c>
      <c r="H12" s="81">
        <v>0</v>
      </c>
      <c r="I12" s="81">
        <v>1882</v>
      </c>
    </row>
    <row r="13" spans="1:9" s="82" customFormat="1" ht="19.5" customHeight="1">
      <c r="A13" s="83"/>
      <c r="B13" s="80" t="s">
        <v>75</v>
      </c>
      <c r="C13" s="86" t="s">
        <v>49</v>
      </c>
      <c r="D13" s="81">
        <v>13522</v>
      </c>
      <c r="E13" s="81">
        <v>0</v>
      </c>
      <c r="F13" s="81">
        <v>0</v>
      </c>
      <c r="G13" s="81">
        <f t="shared" si="2"/>
        <v>162044</v>
      </c>
      <c r="H13" s="81">
        <v>0</v>
      </c>
      <c r="I13" s="81">
        <v>162044</v>
      </c>
    </row>
    <row r="14" spans="1:9" s="82" customFormat="1" ht="19.5" customHeight="1">
      <c r="A14" s="87"/>
      <c r="B14" s="80" t="s">
        <v>75</v>
      </c>
      <c r="C14" s="86" t="s">
        <v>50</v>
      </c>
      <c r="D14" s="81">
        <f>1539+12878</f>
        <v>14417</v>
      </c>
      <c r="E14" s="81">
        <v>0</v>
      </c>
      <c r="F14" s="81">
        <v>0</v>
      </c>
      <c r="G14" s="81">
        <f t="shared" si="2"/>
        <v>136476</v>
      </c>
      <c r="H14" s="81">
        <v>749</v>
      </c>
      <c r="I14" s="81">
        <v>135727</v>
      </c>
    </row>
    <row r="15" spans="1:9" s="82" customFormat="1" ht="19.5" customHeight="1">
      <c r="A15" s="87"/>
      <c r="B15" s="80" t="s">
        <v>75</v>
      </c>
      <c r="C15" s="86" t="s">
        <v>51</v>
      </c>
      <c r="D15" s="81">
        <v>470</v>
      </c>
      <c r="E15" s="81">
        <v>1</v>
      </c>
      <c r="F15" s="81">
        <v>1</v>
      </c>
      <c r="G15" s="81">
        <f t="shared" si="2"/>
        <v>3654</v>
      </c>
      <c r="H15" s="81">
        <v>0</v>
      </c>
      <c r="I15" s="81">
        <v>3654</v>
      </c>
    </row>
    <row r="16" spans="1:9" s="82" customFormat="1" ht="19.5" customHeight="1">
      <c r="A16" s="87"/>
      <c r="B16" s="80" t="s">
        <v>75</v>
      </c>
      <c r="C16" s="86" t="s">
        <v>52</v>
      </c>
      <c r="D16" s="81">
        <f>56+9760</f>
        <v>9816</v>
      </c>
      <c r="E16" s="81">
        <v>0</v>
      </c>
      <c r="F16" s="81">
        <v>0</v>
      </c>
      <c r="G16" s="81">
        <f t="shared" si="2"/>
        <v>65776</v>
      </c>
      <c r="H16" s="81">
        <v>0</v>
      </c>
      <c r="I16" s="81">
        <f>8000+57776</f>
        <v>65776</v>
      </c>
    </row>
    <row r="17" spans="1:9" s="82" customFormat="1" ht="19.5" customHeight="1">
      <c r="A17" s="85"/>
      <c r="B17" s="80" t="s">
        <v>76</v>
      </c>
      <c r="C17" s="86" t="s">
        <v>53</v>
      </c>
      <c r="D17" s="81">
        <v>1260</v>
      </c>
      <c r="E17" s="81">
        <v>0</v>
      </c>
      <c r="F17" s="81">
        <v>0</v>
      </c>
      <c r="G17" s="81">
        <f t="shared" si="2"/>
        <v>24081</v>
      </c>
      <c r="H17" s="81">
        <v>0</v>
      </c>
      <c r="I17" s="81">
        <v>24081</v>
      </c>
    </row>
    <row r="18" spans="1:9" s="82" customFormat="1" ht="19.5" customHeight="1">
      <c r="A18" s="85"/>
      <c r="B18" s="80" t="s">
        <v>77</v>
      </c>
      <c r="C18" s="86" t="s">
        <v>55</v>
      </c>
      <c r="D18" s="81">
        <v>1880</v>
      </c>
      <c r="E18" s="81">
        <v>0</v>
      </c>
      <c r="F18" s="81">
        <v>2</v>
      </c>
      <c r="G18" s="81">
        <f t="shared" si="2"/>
        <v>23440</v>
      </c>
      <c r="H18" s="58"/>
      <c r="I18" s="81">
        <v>23440</v>
      </c>
    </row>
    <row r="19" spans="1:9" s="82" customFormat="1" ht="19.5" customHeight="1">
      <c r="A19" s="85"/>
      <c r="B19" s="80" t="s">
        <v>78</v>
      </c>
      <c r="C19" s="86" t="s">
        <v>56</v>
      </c>
      <c r="D19" s="81">
        <v>850</v>
      </c>
      <c r="E19" s="81">
        <v>0</v>
      </c>
      <c r="F19" s="81">
        <v>0</v>
      </c>
      <c r="G19" s="81">
        <f t="shared" si="2"/>
        <v>5220</v>
      </c>
      <c r="H19" s="81">
        <v>0</v>
      </c>
      <c r="I19" s="81">
        <v>5220</v>
      </c>
    </row>
    <row r="20" spans="1:9" s="82" customFormat="1" ht="19.5" customHeight="1">
      <c r="A20" s="85"/>
      <c r="B20" s="80" t="s">
        <v>79</v>
      </c>
      <c r="C20" s="86" t="s">
        <v>57</v>
      </c>
      <c r="D20" s="81">
        <f>510+636</f>
        <v>1146</v>
      </c>
      <c r="E20" s="81">
        <v>0</v>
      </c>
      <c r="F20" s="81">
        <v>0</v>
      </c>
      <c r="G20" s="81">
        <f t="shared" si="2"/>
        <v>47400</v>
      </c>
      <c r="H20" s="81">
        <v>7300</v>
      </c>
      <c r="I20" s="81">
        <f>28000+12100</f>
        <v>40100</v>
      </c>
    </row>
    <row r="21" spans="1:9" s="82" customFormat="1" ht="19.5" customHeight="1">
      <c r="A21" s="85"/>
      <c r="B21" s="80" t="s">
        <v>75</v>
      </c>
      <c r="C21" s="86" t="s">
        <v>58</v>
      </c>
      <c r="D21" s="81">
        <v>62</v>
      </c>
      <c r="E21" s="81">
        <v>0</v>
      </c>
      <c r="F21" s="81">
        <v>0</v>
      </c>
      <c r="G21" s="81">
        <f t="shared" si="2"/>
        <v>1809</v>
      </c>
      <c r="H21" s="81">
        <v>150</v>
      </c>
      <c r="I21" s="81">
        <v>1659</v>
      </c>
    </row>
    <row r="22" spans="1:9" s="82" customFormat="1" ht="19.5" customHeight="1">
      <c r="A22" s="85"/>
      <c r="B22" s="80" t="s">
        <v>75</v>
      </c>
      <c r="C22" s="86" t="s">
        <v>59</v>
      </c>
      <c r="D22" s="81">
        <v>105</v>
      </c>
      <c r="E22" s="81">
        <v>0</v>
      </c>
      <c r="F22" s="81">
        <v>0</v>
      </c>
      <c r="G22" s="81">
        <f t="shared" si="2"/>
        <v>2000</v>
      </c>
      <c r="H22" s="81">
        <v>0</v>
      </c>
      <c r="I22" s="81">
        <v>2000</v>
      </c>
    </row>
    <row r="23" spans="1:9" s="82" customFormat="1" ht="19.5" customHeight="1">
      <c r="A23" s="83" t="s">
        <v>60</v>
      </c>
      <c r="B23" s="88"/>
      <c r="C23" s="80"/>
      <c r="D23" s="81">
        <f aca="true" t="shared" si="3" ref="D23:I23">SUM(D24:D26)</f>
        <v>8340</v>
      </c>
      <c r="E23" s="81">
        <f t="shared" si="3"/>
        <v>0</v>
      </c>
      <c r="F23" s="81">
        <f t="shared" si="3"/>
        <v>1</v>
      </c>
      <c r="G23" s="81">
        <f t="shared" si="3"/>
        <v>144835</v>
      </c>
      <c r="H23" s="81">
        <f t="shared" si="3"/>
        <v>2124</v>
      </c>
      <c r="I23" s="81">
        <f t="shared" si="3"/>
        <v>142711</v>
      </c>
    </row>
    <row r="24" spans="1:9" s="82" customFormat="1" ht="19.5" customHeight="1">
      <c r="A24" s="85"/>
      <c r="B24" s="80" t="s">
        <v>80</v>
      </c>
      <c r="C24" s="80" t="s">
        <v>61</v>
      </c>
      <c r="D24" s="81">
        <v>60</v>
      </c>
      <c r="E24" s="81">
        <v>0</v>
      </c>
      <c r="F24" s="81">
        <v>0</v>
      </c>
      <c r="G24" s="81">
        <f>H24+I24</f>
        <v>1200</v>
      </c>
      <c r="H24" s="81">
        <v>1200</v>
      </c>
      <c r="I24" s="81">
        <v>0</v>
      </c>
    </row>
    <row r="25" spans="1:9" s="82" customFormat="1" ht="19.5" customHeight="1">
      <c r="A25" s="85"/>
      <c r="B25" s="80" t="s">
        <v>81</v>
      </c>
      <c r="C25" s="80" t="s">
        <v>62</v>
      </c>
      <c r="D25" s="81">
        <v>6835</v>
      </c>
      <c r="E25" s="81">
        <v>0</v>
      </c>
      <c r="F25" s="81">
        <v>0</v>
      </c>
      <c r="G25" s="81">
        <f>H25+I25</f>
        <v>123563</v>
      </c>
      <c r="H25" s="81">
        <v>324</v>
      </c>
      <c r="I25" s="81">
        <v>123239</v>
      </c>
    </row>
    <row r="26" spans="1:9" s="82" customFormat="1" ht="19.5" customHeight="1">
      <c r="A26" s="85"/>
      <c r="B26" s="80" t="s">
        <v>82</v>
      </c>
      <c r="C26" s="80" t="s">
        <v>63</v>
      </c>
      <c r="D26" s="81">
        <f>175+1270</f>
        <v>1445</v>
      </c>
      <c r="E26" s="81">
        <v>0</v>
      </c>
      <c r="F26" s="81">
        <v>1</v>
      </c>
      <c r="G26" s="81">
        <f>H26+I26</f>
        <v>20072</v>
      </c>
      <c r="H26" s="81">
        <v>600</v>
      </c>
      <c r="I26" s="81">
        <f>2000+17472</f>
        <v>19472</v>
      </c>
    </row>
    <row r="27" spans="1:9" s="82" customFormat="1" ht="14.25" customHeight="1">
      <c r="A27" s="89"/>
      <c r="B27" s="90"/>
      <c r="C27" s="91"/>
      <c r="D27" s="92"/>
      <c r="E27" s="92"/>
      <c r="F27" s="92"/>
      <c r="G27" s="92"/>
      <c r="H27" s="92"/>
      <c r="I27" s="91"/>
    </row>
    <row r="28" spans="1:11" s="82" customFormat="1" ht="10.5" customHeight="1">
      <c r="A28" s="80"/>
      <c r="B28" s="80"/>
      <c r="C28" s="80"/>
      <c r="D28" s="81"/>
      <c r="E28" s="81"/>
      <c r="F28" s="81"/>
      <c r="G28" s="81"/>
      <c r="H28" s="81"/>
      <c r="I28" s="58"/>
      <c r="J28" s="93"/>
      <c r="K28" s="93"/>
    </row>
    <row r="29" spans="5:10" ht="19.5" customHeight="1">
      <c r="E29" s="94" t="s">
        <v>14</v>
      </c>
      <c r="J29" s="94"/>
    </row>
    <row r="30" spans="1:11" ht="15.75" customHeight="1">
      <c r="A30" s="12" t="s">
        <v>17</v>
      </c>
      <c r="B30" s="97" t="s">
        <v>16</v>
      </c>
      <c r="E30" s="98"/>
      <c r="H30" s="12" t="s">
        <v>15</v>
      </c>
      <c r="K30" s="94"/>
    </row>
    <row r="31" ht="16.5">
      <c r="E31" s="94" t="s">
        <v>18</v>
      </c>
    </row>
    <row r="32" ht="9.75" customHeight="1">
      <c r="C32" s="12"/>
    </row>
    <row r="33" spans="1:7" ht="16.5">
      <c r="A33" s="12" t="s">
        <v>64</v>
      </c>
      <c r="B33" s="95"/>
      <c r="C33" s="95"/>
      <c r="D33" s="95"/>
      <c r="E33" s="95"/>
      <c r="F33" s="95"/>
      <c r="G33" s="95"/>
    </row>
    <row r="34" spans="1:9" ht="16.5" customHeight="1">
      <c r="A34" s="12" t="s">
        <v>65</v>
      </c>
      <c r="B34" s="12"/>
      <c r="C34" s="96"/>
      <c r="D34" s="96"/>
      <c r="F34" s="96"/>
      <c r="G34" s="54"/>
      <c r="H34" s="96"/>
      <c r="I34" s="96"/>
    </row>
    <row r="35" ht="16.5">
      <c r="A35" s="12" t="s">
        <v>66</v>
      </c>
    </row>
    <row r="36" spans="1:10" s="96" customFormat="1" ht="16.5">
      <c r="A36" s="12" t="s">
        <v>67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9" ht="16.5">
      <c r="A37" s="12"/>
      <c r="I37" s="94" t="s">
        <v>89</v>
      </c>
    </row>
    <row r="38" ht="16.5">
      <c r="A38" s="12"/>
    </row>
  </sheetData>
  <mergeCells count="4">
    <mergeCell ref="D6:F6"/>
    <mergeCell ref="A5:I5"/>
    <mergeCell ref="A4:I4"/>
    <mergeCell ref="J4:K4"/>
  </mergeCells>
  <printOptions horizontalCentered="1"/>
  <pageMargins left="0.5905511811023623" right="0.5905511811023623" top="1.0236220472440944" bottom="0.1968503937007874" header="0.31496062992125984" footer="0.196850393700787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吳淑娟</cp:lastModifiedBy>
  <cp:lastPrinted>2005-05-27T00:32:05Z</cp:lastPrinted>
  <dcterms:created xsi:type="dcterms:W3CDTF">1997-04-27T05:47:46Z</dcterms:created>
  <dcterms:modified xsi:type="dcterms:W3CDTF">2011-02-10T09:14:02Z</dcterms:modified>
  <cp:category/>
  <cp:version/>
  <cp:contentType/>
  <cp:contentStatus/>
</cp:coreProperties>
</file>