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825" windowWidth="13785" windowHeight="5790" tabRatio="605" activeTab="0"/>
  </bookViews>
  <sheets>
    <sheet name="A3" sheetId="1" r:id="rId1"/>
  </sheets>
  <definedNames>
    <definedName name="_xlnm.Print_Area" localSheetId="0">'A3'!$A$1:$K$111</definedName>
    <definedName name="_xlnm.Print_Titles" localSheetId="0">'A3'!$1:$7</definedName>
  </definedNames>
  <calcPr fullCalcOnLoad="1"/>
</workbook>
</file>

<file path=xl/sharedStrings.xml><?xml version="1.0" encoding="utf-8"?>
<sst xmlns="http://schemas.openxmlformats.org/spreadsheetml/2006/main" count="126" uniqueCount="114">
  <si>
    <t>總計</t>
  </si>
  <si>
    <t>-</t>
  </si>
  <si>
    <r>
      <rPr>
        <sz val="11"/>
        <rFont val="標楷體"/>
        <family val="4"/>
      </rP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</si>
  <si>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報</t>
    </r>
  </si>
  <si>
    <r>
      <rPr>
        <sz val="12"/>
        <rFont val="標楷體"/>
        <family val="4"/>
      </rPr>
      <t>年度結束後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個月內編報</t>
    </r>
  </si>
  <si>
    <r>
      <rPr>
        <sz val="11"/>
        <rFont val="標楷體"/>
        <family val="4"/>
      </rPr>
      <t>表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號</t>
    </r>
  </si>
  <si>
    <t>1112-03-01</t>
  </si>
  <si>
    <r>
      <rPr>
        <sz val="12"/>
        <rFont val="標楷體"/>
        <family val="4"/>
      </rPr>
      <t>單位：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筆；公頃；新臺幣元</t>
    </r>
  </si>
  <si>
    <r>
      <rPr>
        <sz val="12"/>
        <rFont val="標楷體"/>
        <family val="4"/>
      </rPr>
      <t>筆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　</t>
    </r>
  </si>
  <si>
    <r>
      <rPr>
        <sz val="12"/>
        <rFont val="標楷體"/>
        <family val="4"/>
      </rP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</si>
  <si>
    <r>
      <rPr>
        <sz val="12"/>
        <rFont val="標楷體"/>
        <family val="4"/>
      </rPr>
      <t>補償金額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</si>
  <si>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</si>
  <si>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徴收</t>
    </r>
  </si>
  <si>
    <r>
      <rPr>
        <sz val="12"/>
        <rFont val="標楷體"/>
        <family val="4"/>
      </rPr>
      <t>撥用</t>
    </r>
  </si>
  <si>
    <r>
      <rPr>
        <sz val="12"/>
        <rFont val="標楷體"/>
        <family val="4"/>
      </rPr>
      <t>協議價購</t>
    </r>
  </si>
  <si>
    <r>
      <rPr>
        <b/>
        <sz val="12"/>
        <rFont val="標楷體"/>
        <family val="4"/>
      </rPr>
      <t>重要河川環境營造計畫</t>
    </r>
  </si>
  <si>
    <r>
      <rPr>
        <b/>
        <sz val="12"/>
        <rFont val="標楷體"/>
        <family val="4"/>
      </rPr>
      <t>區域排水整治及環境營造計畫</t>
    </r>
  </si>
  <si>
    <r>
      <rPr>
        <b/>
        <sz val="12"/>
        <rFont val="標楷體"/>
        <family val="4"/>
      </rPr>
      <t>水資源作業基金</t>
    </r>
  </si>
  <si>
    <r>
      <rPr>
        <b/>
        <sz val="12"/>
        <rFont val="標楷體"/>
        <family val="4"/>
      </rPr>
      <t>第六河川局合計</t>
    </r>
  </si>
  <si>
    <r>
      <rPr>
        <b/>
        <sz val="12"/>
        <rFont val="標楷體"/>
        <family val="4"/>
      </rPr>
      <t>第十河川局合計</t>
    </r>
  </si>
  <si>
    <r>
      <rPr>
        <sz val="11"/>
        <rFont val="標楷體"/>
        <family val="4"/>
      </rPr>
      <t>填　表</t>
    </r>
  </si>
  <si>
    <r>
      <rPr>
        <sz val="11"/>
        <rFont val="標楷體"/>
        <family val="4"/>
      </rPr>
      <t>審　核</t>
    </r>
  </si>
  <si>
    <t>-</t>
  </si>
  <si>
    <t>重要河川環境營造計畫</t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</si>
  <si>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類</t>
    </r>
  </si>
  <si>
    <r>
      <rPr>
        <sz val="11"/>
        <rFont val="標楷體"/>
        <family val="4"/>
      </rPr>
      <t>經濟部水利署</t>
    </r>
  </si>
  <si>
    <t>第一河川局合計</t>
  </si>
  <si>
    <t>第二河川局合計</t>
  </si>
  <si>
    <t>第三河川局合計</t>
  </si>
  <si>
    <t>第四河川局合計</t>
  </si>
  <si>
    <r>
      <rPr>
        <b/>
        <sz val="12"/>
        <rFont val="標楷體"/>
        <family val="4"/>
      </rPr>
      <t>第五河川局合計</t>
    </r>
  </si>
  <si>
    <r>
      <rPr>
        <b/>
        <sz val="12"/>
        <rFont val="標楷體"/>
        <family val="4"/>
      </rPr>
      <t>第七河川局合計</t>
    </r>
  </si>
  <si>
    <r>
      <rPr>
        <b/>
        <sz val="12"/>
        <rFont val="標楷體"/>
        <family val="4"/>
      </rPr>
      <t>第八河川局合計</t>
    </r>
  </si>
  <si>
    <r>
      <rPr>
        <b/>
        <sz val="12"/>
        <rFont val="標楷體"/>
        <family val="4"/>
      </rPr>
      <t>第九河川局合計</t>
    </r>
  </si>
  <si>
    <t>中區水資源局合計</t>
  </si>
  <si>
    <t>南區水資源局合計</t>
  </si>
  <si>
    <t>資料來源：本署所屬各河川局、北、中、南區水資源局。</t>
  </si>
  <si>
    <t>填表說明：1.本表由本署土地管理組編製1式2份，1份送本署會計室，1份自存，並公布於本署網站。</t>
  </si>
  <si>
    <t xml:space="preserve">          2.各填表單位於年度結束後2個月內將資料報送本署土地管理組，由本署土地管理組於年度結束後3個月內完成彙編。    </t>
  </si>
  <si>
    <t xml:space="preserve">          3.依據「國有財產產籍管理作業要點」規定"面積"單位為公頃並填寫至小數點以下第6位。</t>
  </si>
  <si>
    <t>計畫及工程名稱</t>
  </si>
  <si>
    <t>中華民國105年度</t>
  </si>
  <si>
    <t>頭前溪舊港堤防上游段防災減災工程(二)</t>
  </si>
  <si>
    <t>鳳山溪水尾二號堤防防災減災工程用地（二）</t>
  </si>
  <si>
    <t>客雅溪第九期環境營造工程</t>
  </si>
  <si>
    <t>苗栗縣南湖溪志成橋至暢通橋防災減災工程（第一期）一併價購</t>
  </si>
  <si>
    <t>大湖溪社寮角橋上游左岸護岸防災減災工程</t>
  </si>
  <si>
    <t>中港溪蘆竹一號堤防環境改善工程</t>
  </si>
  <si>
    <t>中港溪東興堤防環境改善工程(四)</t>
  </si>
  <si>
    <t>水資源作業基金</t>
  </si>
  <si>
    <t>105年度旗山溪與枋寮排水匯流口河段疏濬工程用地費</t>
  </si>
  <si>
    <t>105年度美濃溪無名橋下游河段疏濬工程用地費</t>
  </si>
  <si>
    <t>重要河川環境營造計畫</t>
  </si>
  <si>
    <t>石牛溪小東橋下游堤段整建工程(補辦)用地費</t>
  </si>
  <si>
    <t>石牛溪小東大東堤段防災減災工程(補辦)用地費</t>
  </si>
  <si>
    <t>石牛溪小東大東堤段防災減災工程(二期)用地費</t>
  </si>
  <si>
    <t>石牛溪小東大東堤段防災減災工程(三期)用地費</t>
  </si>
  <si>
    <t>石牛溪新光北銘堤段防災減災工程(二期)用地費</t>
  </si>
  <si>
    <t>雲林溪大北勢甲六護岸防災減災工程(二期)用地費</t>
  </si>
  <si>
    <t>石龜溪廣永堤段防災減災工程用地費</t>
  </si>
  <si>
    <t>朴子溪下雙溪堤段防災減災工程(二期)用地費</t>
  </si>
  <si>
    <t>赤蘭溪忠和護岸防災減災工程用地費</t>
  </si>
  <si>
    <t>石龜溪石龜溪、橋仔頭堤段防災減災工程(一期)用地費</t>
  </si>
  <si>
    <t>芭蕉溪大北勢護岸防災減災工程(二期)用地費</t>
  </si>
  <si>
    <t>石牛溪小東大東堤段防災減災工程(四期)用地費</t>
  </si>
  <si>
    <t>石龜溪南勢北勢堤段防災減災工程(二期)用地費</t>
  </si>
  <si>
    <t>急水溪木屐寮堤防延長防災減災工程(三期)用地費</t>
  </si>
  <si>
    <t>虎尾溪大美虎溪堤段防災減災工程(二期)用地費</t>
  </si>
  <si>
    <t>石牛溪新光北銘堤段防災減災工程(三期)用地費</t>
  </si>
  <si>
    <t>集集共同引水計畫-林尾橋東引</t>
  </si>
  <si>
    <t>集集共同引水計畫-林尾橋東引</t>
  </si>
  <si>
    <t>-</t>
  </si>
  <si>
    <t>五十溪圳頭一號堤防防災減災及設施維修改善工程(一併價購)</t>
  </si>
  <si>
    <t>深澳坑溪孝崗橋下游左岸護岸工程</t>
  </si>
  <si>
    <t>塔寮坑溪龜山防洪工程(第四期)</t>
  </si>
  <si>
    <t>橫溪二號護岸防災減災工程</t>
  </si>
  <si>
    <t>南化高屏聯通管工程用地(分割新增)</t>
  </si>
  <si>
    <t>南化高屏聯通管工程用地(補登)</t>
  </si>
  <si>
    <t>阿公店水庫用地(補登)</t>
  </si>
  <si>
    <t>阿公店水庫旗山導水路用地(補登)</t>
  </si>
  <si>
    <t>曾文水庫用地(因預算來源不同造成地籍紊亂，先合併再分割新增)</t>
  </si>
  <si>
    <t>曾文水庫水域及碼頭售票亭用地</t>
  </si>
  <si>
    <t>花蓮溪平林堤段〈第2期〉防災減災工程</t>
  </si>
  <si>
    <t>花蓮溪山尾堤防上游段防災減災工程</t>
  </si>
  <si>
    <t>紅葉溪瑞穗堤段防災減災工程</t>
  </si>
  <si>
    <t>秀姑巒溪長良堤段防災減災工程</t>
  </si>
  <si>
    <t>光復溪河川管理</t>
  </si>
  <si>
    <t>花蓮溪月眉堤防工程</t>
  </si>
  <si>
    <t>鹽水溪新灣橋至開運橋堤防新建工程(右岸一工區)</t>
  </si>
  <si>
    <t>鹽水溪新灣橋至開運橋堤防新建工程(左岸)</t>
  </si>
  <si>
    <t>三爺溪排水萬代橋至一甲排水段護岸新建工程一併徵收</t>
  </si>
  <si>
    <t>曾文溪排水潮見橋上游段護岸新建工程(二工區)</t>
  </si>
  <si>
    <t>曾文溪排水十號橋至台江大道段護岸新建工程(一工區)</t>
  </si>
  <si>
    <t>典寶溪排水鳳隆橋上游護岸新建工程一併徵收用地費</t>
  </si>
  <si>
    <t>補辦典寶溪排水用地取得徵收案</t>
  </si>
  <si>
    <t>典寶溪排水中崎橋上游1450公尺至1750公尺段護岸新建工程</t>
  </si>
  <si>
    <t>105年度旗山溪北勢仔堤防(二工區)防災減災工程用地費</t>
  </si>
  <si>
    <t>105年度旗山溪新庄護岸防災減災工程用地費</t>
  </si>
  <si>
    <t>105年度口隘溪圓潭橋上游左岸護岸防災減災工程（第二期）用地費</t>
  </si>
  <si>
    <t>紅石溪堤防(左岸四號及右岸三、四號工程)</t>
  </si>
  <si>
    <t>清水溪坪頂上游段防災減災工程用地費</t>
  </si>
  <si>
    <t>過溪秀林堤段防災減災工程用地費</t>
  </si>
  <si>
    <t>濁水溪富州堤防固床保護工防災減災工程用地費</t>
  </si>
  <si>
    <t>八掌溪斷面37-38疏濬工程用地費</t>
  </si>
  <si>
    <t>宜蘭河魅力河段環境營造</t>
  </si>
  <si>
    <t>大礁溪新城橋段河川環境營造工程</t>
  </si>
  <si>
    <t>南港溪牛相觸堤防防災減災(四)工程</t>
  </si>
  <si>
    <t>烏溪渡船頭堤防加強工程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</si>
  <si>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日編製</t>
    </r>
  </si>
  <si>
    <r>
      <t xml:space="preserve"> </t>
    </r>
    <r>
      <rPr>
        <sz val="18"/>
        <rFont val="標楷體"/>
        <family val="4"/>
      </rPr>
      <t>經濟部水利署暨所屬機關工程用地取得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本表共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頁</t>
    </r>
    <r>
      <rPr>
        <sz val="18"/>
        <rFont val="Times New Roman"/>
        <family val="1"/>
      </rPr>
      <t>)</t>
    </r>
  </si>
  <si>
    <t>業務主管人員</t>
  </si>
  <si>
    <t>機關首長</t>
  </si>
  <si>
    <r>
      <rPr>
        <sz val="11"/>
        <rFont val="標楷體"/>
        <family val="4"/>
      </rPr>
      <t>主辦統計人員</t>
    </r>
  </si>
  <si>
    <t>五十溪富民護岸下游段防災減災工程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</si>
</sst>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0000_-;\-* #,##0.0000000_-;_-* &quot;-&quot;_-;_-@_-"/>
    <numFmt numFmtId="177" formatCode="_-* #,##0.000000_-;\-* #,##0.000000_-;_-* &quot;-&quot;_-;_-@_-"/>
    <numFmt numFmtId="178" formatCode="0_ "/>
    <numFmt numFmtId="179" formatCode="0.000000_ "/>
    <numFmt numFmtId="180" formatCode="#,##0_ "/>
    <numFmt numFmtId="181" formatCode="_-* #,##0.000000_-;\-* #,##0.000000_-;_-* &quot;-&quot;??????_-;_-@_-"/>
    <numFmt numFmtId="182" formatCode="_-* #,##0.0000_-;\-* #,##0.0000_-;_-* &quot;-&quot;??????_-;_-@_-"/>
    <numFmt numFmtId="183" formatCode="_-* #,##0.0000_-;\-* #,##0.0000_-;_-* &quot;-&quot;_-;_-@_-"/>
    <numFmt numFmtId="184" formatCode="0.000000_);[Red]\(0.000000\)"/>
    <numFmt numFmtId="185" formatCode="#,##0_);[Red]\(#,##0\)"/>
    <numFmt numFmtId="186" formatCode="0_);[Red]\(0\)"/>
    <numFmt numFmtId="187" formatCode="#,##0.000000_);[Red]\(#,##0.000000\)"/>
    <numFmt numFmtId="188" formatCode="#,##0.000000_ "/>
    <numFmt numFmtId="189" formatCode="_-* #,##0_-;\-* #,##0_-;_-* &quot;-&quot;??_-;_-@_-"/>
    <numFmt numFmtId="190" formatCode="0.000000"/>
    <numFmt numFmtId="191" formatCode="0.0000000"/>
    <numFmt numFmtId="192" formatCode="_-* #,##0.000000_-;\-* #,##0.000000_-;_-* &quot;-&quot;????????_-;_-@_-"/>
    <numFmt numFmtId="193" formatCode="_-&quot;NT$&quot;* #,##0.00_-;\-&quot;NT$&quot;* #,##0.00_-;_-&quot;NT$&quot;* &quot;-&quot;??_-;_-@_-"/>
    <numFmt numFmtId="194" formatCode="_-&quot;NT$&quot;* #,##0_-;\-&quot;NT$&quot;* #,##0_-;_-&quot;NT$&quot;* &quot;-&quot;_-;_-@_-"/>
    <numFmt numFmtId="195" formatCode="&quot;$&quot;#,##0"/>
    <numFmt numFmtId="196" formatCode="_(* #,##0.00_);_(* \(#,##0.00\);_(* &quot;-&quot;??_);_(@_)"/>
    <numFmt numFmtId="197" formatCode="0.0000000_);[Red]\(0.0000000\)"/>
    <numFmt numFmtId="198" formatCode="_-* #,##0.0000000_-;\-* #,##0.0000000_-;_-* &quot;-&quot;???????_-;_-@_-"/>
    <numFmt numFmtId="199" formatCode="0.00000_);[Red]\(0.0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_-;\-* #,##0.0_-;_-* &quot;-&quot;??_-;_-@_-"/>
    <numFmt numFmtId="205" formatCode="#,##0.0000_);[Red]\(#,##0.0000\)"/>
    <numFmt numFmtId="206" formatCode="_-* #,##0.0000_-;\-* #,##0.0000_-;_-* &quot;-&quot;????_-;_-@_-"/>
    <numFmt numFmtId="207" formatCode="[$-404]AM/PM\ hh:mm:ss"/>
    <numFmt numFmtId="208" formatCode="_-* #,##0.0_-;\-* #,##0.0_-;_-* &quot;-&quot;_-;_-@_-"/>
    <numFmt numFmtId="209" formatCode="_-* #,##0.00_-;\-* #,##0.00_-;_-* &quot;-&quot;_-;_-@_-"/>
    <numFmt numFmtId="210" formatCode="_-* #,##0.000_-;\-* #,##0.000_-;_-* &quot;-&quot;_-;_-@_-"/>
    <numFmt numFmtId="211" formatCode="_-* #,##0.00000_-;\-* #,##0.00000_-;_-* &quot;-&quot;_-;_-@_-"/>
    <numFmt numFmtId="212" formatCode="0.0000_);[Red]\(0.0000\)"/>
    <numFmt numFmtId="213" formatCode="0.000_);[Red]\(0.000\)"/>
    <numFmt numFmtId="214" formatCode="0.00_);[Red]\(0.00\)"/>
    <numFmt numFmtId="215" formatCode="0.0_);[Red]\(0.0\)"/>
    <numFmt numFmtId="216" formatCode="_-* #,##0.00000_-;\-* #,##0.00000_-;_-* &quot;-&quot;??????_-;_-@_-"/>
    <numFmt numFmtId="217" formatCode="_-* #,##0.000_-;\-* #,##0.000_-;_-* &quot;-&quot;??????_-;_-@_-"/>
    <numFmt numFmtId="218" formatCode="_-* #,##0.00_-;\-* #,##0.00_-;_-* &quot;-&quot;??????_-;_-@_-"/>
    <numFmt numFmtId="219" formatCode="_-* #,##0.0_-;\-* #,##0.0_-;_-* &quot;-&quot;??????_-;_-@_-"/>
    <numFmt numFmtId="220" formatCode="_-* #,##0_-;\-* #,##0_-;_-* &quot;-&quot;??????_-;_-@_-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b/>
      <sz val="11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1"/>
      <name val="標楷體"/>
      <family val="4"/>
    </font>
    <font>
      <sz val="11"/>
      <color rgb="FFFF000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1" fontId="3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1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 vertical="center"/>
    </xf>
    <xf numFmtId="185" fontId="7" fillId="0" borderId="0" xfId="37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right"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41" fontId="7" fillId="0" borderId="0" xfId="44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1" fontId="5" fillId="0" borderId="0" xfId="0" applyNumberFormat="1" applyFont="1" applyBorder="1" applyAlignment="1">
      <alignment horizontal="right" vertical="center"/>
    </xf>
    <xf numFmtId="11" fontId="5" fillId="0" borderId="0" xfId="0" applyNumberFormat="1" applyFont="1" applyBorder="1" applyAlignment="1">
      <alignment vertical="center"/>
    </xf>
    <xf numFmtId="11" fontId="5" fillId="0" borderId="0" xfId="0" applyNumberFormat="1" applyFont="1" applyBorder="1" applyAlignment="1">
      <alignment horizontal="left" vertical="center"/>
    </xf>
    <xf numFmtId="181" fontId="33" fillId="0" borderId="0" xfId="0" applyNumberFormat="1" applyFont="1" applyFill="1" applyBorder="1" applyAlignment="1">
      <alignment horizontal="right" vertical="center"/>
    </xf>
    <xf numFmtId="41" fontId="33" fillId="0" borderId="0" xfId="44" applyNumberFormat="1" applyFont="1" applyFill="1" applyBorder="1" applyAlignment="1" applyProtection="1">
      <alignment horizontal="right" vertical="center"/>
      <protection/>
    </xf>
    <xf numFmtId="41" fontId="33" fillId="0" borderId="0" xfId="0" applyNumberFormat="1" applyFont="1" applyFill="1" applyBorder="1" applyAlignment="1">
      <alignment horizontal="right" vertical="center"/>
    </xf>
    <xf numFmtId="177" fontId="33" fillId="0" borderId="0" xfId="44" applyNumberFormat="1" applyFont="1" applyFill="1" applyBorder="1" applyAlignment="1" applyProtection="1">
      <alignment horizontal="right" vertical="center"/>
      <protection/>
    </xf>
    <xf numFmtId="177" fontId="33" fillId="0" borderId="0" xfId="0" applyNumberFormat="1" applyFont="1" applyFill="1" applyBorder="1" applyAlignment="1">
      <alignment horizontal="right" vertical="center"/>
    </xf>
    <xf numFmtId="177" fontId="7" fillId="0" borderId="0" xfId="44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41" fontId="33" fillId="0" borderId="15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20" fontId="33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184" fontId="33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0" fontId="3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千分位_Sheet1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0"/>
  <sheetViews>
    <sheetView tabSelected="1" zoomScale="80" zoomScaleNormal="80" zoomScalePageLayoutView="0" workbookViewId="0" topLeftCell="A1">
      <pane xSplit="22215" topLeftCell="W1" activePane="topLeft" state="split"/>
      <selection pane="topLeft" activeCell="A1" sqref="A1"/>
      <selection pane="topRight" activeCell="W8" sqref="W8"/>
    </sheetView>
  </sheetViews>
  <sheetFormatPr defaultColWidth="9.00390625" defaultRowHeight="16.5"/>
  <cols>
    <col min="1" max="1" width="13.625" style="21" customWidth="1"/>
    <col min="2" max="2" width="68.75390625" style="21" customWidth="1"/>
    <col min="3" max="3" width="10.50390625" style="67" customWidth="1"/>
    <col min="4" max="4" width="9.875" style="67" customWidth="1"/>
    <col min="5" max="5" width="9.50390625" style="67" customWidth="1"/>
    <col min="6" max="6" width="9.875" style="67" customWidth="1"/>
    <col min="7" max="7" width="14.75390625" style="67" customWidth="1"/>
    <col min="8" max="8" width="16.625" style="21" customWidth="1"/>
    <col min="9" max="10" width="14.75390625" style="21" customWidth="1"/>
    <col min="11" max="11" width="20.125" style="67" customWidth="1"/>
    <col min="12" max="16" width="9.00390625" style="21" customWidth="1"/>
    <col min="17" max="18" width="12.75390625" style="21" bestFit="1" customWidth="1"/>
    <col min="19" max="19" width="11.625" style="21" bestFit="1" customWidth="1"/>
    <col min="20" max="20" width="12.75390625" style="21" bestFit="1" customWidth="1"/>
    <col min="21" max="21" width="15.625" style="21" customWidth="1"/>
    <col min="22" max="16384" width="9.00390625" style="21" customWidth="1"/>
  </cols>
  <sheetData>
    <row r="1" spans="1:11" s="15" customFormat="1" ht="15.75">
      <c r="A1" s="12" t="s">
        <v>24</v>
      </c>
      <c r="B1" s="13"/>
      <c r="C1" s="14"/>
      <c r="H1" s="16" t="s">
        <v>2</v>
      </c>
      <c r="I1" s="17"/>
      <c r="J1" s="16" t="s">
        <v>25</v>
      </c>
      <c r="K1" s="73"/>
    </row>
    <row r="2" spans="1:11" s="15" customFormat="1" ht="16.5">
      <c r="A2" s="12" t="s">
        <v>3</v>
      </c>
      <c r="B2" s="18" t="s">
        <v>4</v>
      </c>
      <c r="C2" s="19"/>
      <c r="H2" s="16" t="s">
        <v>5</v>
      </c>
      <c r="I2" s="17"/>
      <c r="J2" s="20" t="s">
        <v>6</v>
      </c>
      <c r="K2" s="73"/>
    </row>
    <row r="3" spans="1:11" ht="34.5" customHeight="1">
      <c r="A3" s="80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0" ht="15.75" customHeight="1">
      <c r="A4" s="22"/>
      <c r="B4" s="22"/>
      <c r="C4" s="25"/>
      <c r="D4" s="25"/>
      <c r="E4" s="25"/>
      <c r="F4" s="25"/>
      <c r="H4" s="23"/>
      <c r="I4" s="23"/>
      <c r="J4" s="23"/>
    </row>
    <row r="5" spans="1:10" ht="15.75" customHeight="1">
      <c r="A5" s="24"/>
      <c r="B5" s="24"/>
      <c r="C5" s="25"/>
      <c r="D5" s="25"/>
      <c r="E5" s="24" t="s">
        <v>41</v>
      </c>
      <c r="F5" s="25"/>
      <c r="J5" s="21" t="s">
        <v>7</v>
      </c>
    </row>
    <row r="6" spans="1:11" ht="21.75" customHeight="1">
      <c r="A6" s="81" t="s">
        <v>40</v>
      </c>
      <c r="B6" s="82"/>
      <c r="C6" s="85" t="s">
        <v>8</v>
      </c>
      <c r="D6" s="86"/>
      <c r="E6" s="86"/>
      <c r="F6" s="87"/>
      <c r="G6" s="88" t="s">
        <v>9</v>
      </c>
      <c r="H6" s="89"/>
      <c r="I6" s="89"/>
      <c r="J6" s="90"/>
      <c r="K6" s="91" t="s">
        <v>10</v>
      </c>
    </row>
    <row r="7" spans="1:11" ht="27.75" customHeight="1">
      <c r="A7" s="83"/>
      <c r="B7" s="84"/>
      <c r="C7" s="26" t="s">
        <v>11</v>
      </c>
      <c r="D7" s="27" t="s">
        <v>12</v>
      </c>
      <c r="E7" s="27" t="s">
        <v>13</v>
      </c>
      <c r="F7" s="27" t="s">
        <v>14</v>
      </c>
      <c r="G7" s="27" t="s">
        <v>11</v>
      </c>
      <c r="H7" s="27" t="s">
        <v>12</v>
      </c>
      <c r="I7" s="27" t="s">
        <v>13</v>
      </c>
      <c r="J7" s="27" t="s">
        <v>14</v>
      </c>
      <c r="K7" s="92"/>
    </row>
    <row r="8" spans="1:31" ht="25.5" customHeight="1">
      <c r="A8" s="28" t="s">
        <v>0</v>
      </c>
      <c r="B8" s="29"/>
      <c r="C8" s="65">
        <f aca="true" t="shared" si="0" ref="C8:K8">C9+C15+C24+C28+C33+C53+C64+C72+C75+C83+C88+C91</f>
        <v>1338</v>
      </c>
      <c r="D8" s="65">
        <f t="shared" si="0"/>
        <v>518</v>
      </c>
      <c r="E8" s="65">
        <f t="shared" si="0"/>
        <v>321</v>
      </c>
      <c r="F8" s="65">
        <f t="shared" si="0"/>
        <v>499</v>
      </c>
      <c r="G8" s="58">
        <f t="shared" si="0"/>
        <v>132.836398</v>
      </c>
      <c r="H8" s="61">
        <f t="shared" si="0"/>
        <v>40.54535299999999</v>
      </c>
      <c r="I8" s="62">
        <f t="shared" si="0"/>
        <v>24.594010000000004</v>
      </c>
      <c r="J8" s="58">
        <f t="shared" si="0"/>
        <v>67.697035</v>
      </c>
      <c r="K8" s="72">
        <f t="shared" si="0"/>
        <v>2281236472</v>
      </c>
      <c r="M8" s="78"/>
      <c r="N8" s="78"/>
      <c r="O8" s="78"/>
      <c r="P8" s="78"/>
      <c r="Q8" s="79"/>
      <c r="R8" s="79"/>
      <c r="S8" s="79"/>
      <c r="T8" s="79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1" ht="15.75" customHeight="1">
      <c r="A9" s="30" t="s">
        <v>26</v>
      </c>
      <c r="B9" s="31"/>
      <c r="C9" s="60">
        <f aca="true" t="shared" si="1" ref="C9:K9">C10</f>
        <v>219</v>
      </c>
      <c r="D9" s="60">
        <f t="shared" si="1"/>
        <v>51</v>
      </c>
      <c r="E9" s="60">
        <f t="shared" si="1"/>
        <v>166</v>
      </c>
      <c r="F9" s="60">
        <f t="shared" si="1"/>
        <v>2</v>
      </c>
      <c r="G9" s="58">
        <f t="shared" si="1"/>
        <v>9.258962</v>
      </c>
      <c r="H9" s="61">
        <f t="shared" si="1"/>
        <v>2.538938</v>
      </c>
      <c r="I9" s="62">
        <f t="shared" si="1"/>
        <v>5.554</v>
      </c>
      <c r="J9" s="58">
        <f t="shared" si="1"/>
        <v>1.166024</v>
      </c>
      <c r="K9" s="72">
        <f t="shared" si="1"/>
        <v>67829627</v>
      </c>
      <c r="M9" s="78"/>
      <c r="N9" s="78"/>
      <c r="O9" s="78"/>
      <c r="P9" s="78"/>
      <c r="Q9" s="79"/>
      <c r="R9" s="79"/>
      <c r="S9" s="79"/>
      <c r="T9" s="79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</row>
    <row r="10" spans="1:31" ht="15.75" customHeight="1">
      <c r="A10" s="30"/>
      <c r="B10" s="5" t="s">
        <v>23</v>
      </c>
      <c r="C10" s="60">
        <f aca="true" t="shared" si="2" ref="C10:K10">SUM(C11:C14)</f>
        <v>219</v>
      </c>
      <c r="D10" s="60">
        <f t="shared" si="2"/>
        <v>51</v>
      </c>
      <c r="E10" s="60">
        <f t="shared" si="2"/>
        <v>166</v>
      </c>
      <c r="F10" s="60">
        <f t="shared" si="2"/>
        <v>2</v>
      </c>
      <c r="G10" s="58">
        <f t="shared" si="2"/>
        <v>9.258962</v>
      </c>
      <c r="H10" s="61">
        <f t="shared" si="2"/>
        <v>2.538938</v>
      </c>
      <c r="I10" s="62">
        <f t="shared" si="2"/>
        <v>5.554</v>
      </c>
      <c r="J10" s="58">
        <f t="shared" si="2"/>
        <v>1.166024</v>
      </c>
      <c r="K10" s="60">
        <f t="shared" si="2"/>
        <v>67829627</v>
      </c>
      <c r="M10" s="78"/>
      <c r="N10" s="78"/>
      <c r="O10" s="78"/>
      <c r="P10" s="78"/>
      <c r="Q10" s="79"/>
      <c r="R10" s="79"/>
      <c r="S10" s="79"/>
      <c r="T10" s="79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11" ht="16.5">
      <c r="A11" s="5"/>
      <c r="B11" s="8" t="s">
        <v>72</v>
      </c>
      <c r="C11" s="10">
        <f>SUM(D11:F11)</f>
        <v>1</v>
      </c>
      <c r="D11" s="10">
        <v>0</v>
      </c>
      <c r="E11" s="10" t="s">
        <v>22</v>
      </c>
      <c r="F11" s="10">
        <v>1</v>
      </c>
      <c r="G11" s="32">
        <f>H11+I11+J11</f>
        <v>0.003447</v>
      </c>
      <c r="H11" s="52">
        <v>0</v>
      </c>
      <c r="I11" s="10">
        <v>0</v>
      </c>
      <c r="J11" s="32">
        <v>0.003447</v>
      </c>
      <c r="K11" s="33">
        <v>55301</v>
      </c>
    </row>
    <row r="12" spans="1:11" ht="16.5">
      <c r="A12" s="5"/>
      <c r="B12" s="8" t="s">
        <v>113</v>
      </c>
      <c r="C12" s="10">
        <f>SUM(D12:F12)</f>
        <v>1</v>
      </c>
      <c r="D12" s="10">
        <v>0</v>
      </c>
      <c r="E12" s="10">
        <v>0</v>
      </c>
      <c r="F12" s="10">
        <v>1</v>
      </c>
      <c r="G12" s="32">
        <f>H12+I12+J12</f>
        <v>1.162577</v>
      </c>
      <c r="H12" s="63">
        <v>0</v>
      </c>
      <c r="I12" s="10">
        <v>0</v>
      </c>
      <c r="J12" s="64">
        <v>1.162577</v>
      </c>
      <c r="K12" s="33">
        <v>18085321</v>
      </c>
    </row>
    <row r="13" spans="1:11" ht="16.5">
      <c r="A13" s="5"/>
      <c r="B13" s="8" t="s">
        <v>104</v>
      </c>
      <c r="C13" s="10">
        <f>SUM(D13:F13)</f>
        <v>2</v>
      </c>
      <c r="D13" s="10">
        <v>2</v>
      </c>
      <c r="E13" s="10">
        <v>0</v>
      </c>
      <c r="F13" s="10">
        <v>0</v>
      </c>
      <c r="G13" s="32">
        <f>H13+I13+J13</f>
        <v>0.104438</v>
      </c>
      <c r="H13" s="63">
        <v>0.104438</v>
      </c>
      <c r="I13" s="10">
        <v>0</v>
      </c>
      <c r="J13" s="10">
        <v>0</v>
      </c>
      <c r="K13" s="33">
        <v>8512659</v>
      </c>
    </row>
    <row r="14" spans="1:11" ht="16.5">
      <c r="A14" s="5"/>
      <c r="B14" s="8" t="s">
        <v>105</v>
      </c>
      <c r="C14" s="10">
        <f>SUM(D14:F14)</f>
        <v>215</v>
      </c>
      <c r="D14" s="10">
        <v>49</v>
      </c>
      <c r="E14" s="10">
        <v>166</v>
      </c>
      <c r="F14" s="10">
        <v>0</v>
      </c>
      <c r="G14" s="32">
        <f>H14+I14+J14</f>
        <v>7.9885</v>
      </c>
      <c r="H14" s="63">
        <v>2.4345</v>
      </c>
      <c r="I14" s="63">
        <v>5.554</v>
      </c>
      <c r="J14" s="10">
        <v>0</v>
      </c>
      <c r="K14" s="33">
        <v>41176346</v>
      </c>
    </row>
    <row r="15" spans="1:11" ht="15.75" customHeight="1">
      <c r="A15" s="30" t="s">
        <v>27</v>
      </c>
      <c r="B15" s="31"/>
      <c r="C15" s="60">
        <f aca="true" t="shared" si="3" ref="C15:K15">C16</f>
        <v>92</v>
      </c>
      <c r="D15" s="60">
        <f t="shared" si="3"/>
        <v>57</v>
      </c>
      <c r="E15" s="60">
        <f t="shared" si="3"/>
        <v>0</v>
      </c>
      <c r="F15" s="60">
        <f t="shared" si="3"/>
        <v>35</v>
      </c>
      <c r="G15" s="58">
        <f t="shared" si="3"/>
        <v>3.9184940000000004</v>
      </c>
      <c r="H15" s="61">
        <f t="shared" si="3"/>
        <v>2.282235</v>
      </c>
      <c r="I15" s="60">
        <f t="shared" si="3"/>
        <v>0</v>
      </c>
      <c r="J15" s="58">
        <f t="shared" si="3"/>
        <v>1.636259</v>
      </c>
      <c r="K15" s="60">
        <f t="shared" si="3"/>
        <v>462173454</v>
      </c>
    </row>
    <row r="16" spans="1:11" ht="15.75" customHeight="1">
      <c r="A16" s="30"/>
      <c r="B16" s="5" t="s">
        <v>23</v>
      </c>
      <c r="C16" s="60">
        <f aca="true" t="shared" si="4" ref="C16:K16">SUM(C17:C23)</f>
        <v>92</v>
      </c>
      <c r="D16" s="60">
        <f t="shared" si="4"/>
        <v>57</v>
      </c>
      <c r="E16" s="60">
        <f t="shared" si="4"/>
        <v>0</v>
      </c>
      <c r="F16" s="60">
        <f t="shared" si="4"/>
        <v>35</v>
      </c>
      <c r="G16" s="58">
        <f t="shared" si="4"/>
        <v>3.9184940000000004</v>
      </c>
      <c r="H16" s="61">
        <f t="shared" si="4"/>
        <v>2.282235</v>
      </c>
      <c r="I16" s="60">
        <f t="shared" si="4"/>
        <v>0</v>
      </c>
      <c r="J16" s="58">
        <f t="shared" si="4"/>
        <v>1.636259</v>
      </c>
      <c r="K16" s="60">
        <f t="shared" si="4"/>
        <v>462173454</v>
      </c>
    </row>
    <row r="17" spans="1:11" ht="15.75" customHeight="1">
      <c r="A17" s="30"/>
      <c r="B17" s="8" t="s">
        <v>42</v>
      </c>
      <c r="C17" s="10">
        <f aca="true" t="shared" si="5" ref="C17:C23">D17+E17+F17</f>
        <v>36</v>
      </c>
      <c r="D17" s="10">
        <v>36</v>
      </c>
      <c r="E17" s="10">
        <v>0</v>
      </c>
      <c r="F17" s="10">
        <v>0</v>
      </c>
      <c r="G17" s="32">
        <f aca="true" t="shared" si="6" ref="G17:G23">H17+I17+J17</f>
        <v>2.2632280000000002</v>
      </c>
      <c r="H17" s="63">
        <v>2.104798</v>
      </c>
      <c r="I17" s="10">
        <v>0</v>
      </c>
      <c r="J17" s="32">
        <v>0.15843</v>
      </c>
      <c r="K17" s="33">
        <f>166812017+12300510</f>
        <v>179112527</v>
      </c>
    </row>
    <row r="18" spans="1:11" ht="15.75" customHeight="1">
      <c r="A18" s="30"/>
      <c r="B18" s="8" t="s">
        <v>43</v>
      </c>
      <c r="C18" s="10">
        <f t="shared" si="5"/>
        <v>17</v>
      </c>
      <c r="D18" s="10">
        <v>3</v>
      </c>
      <c r="E18" s="10">
        <v>0</v>
      </c>
      <c r="F18" s="10">
        <v>14</v>
      </c>
      <c r="G18" s="32">
        <f t="shared" si="6"/>
        <v>0.903283</v>
      </c>
      <c r="H18" s="63">
        <v>0.018733</v>
      </c>
      <c r="I18" s="10">
        <v>0</v>
      </c>
      <c r="J18" s="32">
        <v>0.88455</v>
      </c>
      <c r="K18" s="33">
        <f>27421047+505395</f>
        <v>27926442</v>
      </c>
    </row>
    <row r="19" spans="1:11" ht="15.75" customHeight="1">
      <c r="A19" s="30"/>
      <c r="B19" s="8" t="s">
        <v>44</v>
      </c>
      <c r="C19" s="10">
        <f t="shared" si="5"/>
        <v>20</v>
      </c>
      <c r="D19" s="10">
        <v>14</v>
      </c>
      <c r="E19" s="10">
        <v>0</v>
      </c>
      <c r="F19" s="10">
        <v>6</v>
      </c>
      <c r="G19" s="32">
        <f t="shared" si="6"/>
        <v>0.404411</v>
      </c>
      <c r="H19" s="63">
        <v>0.147976</v>
      </c>
      <c r="I19" s="10">
        <v>0</v>
      </c>
      <c r="J19" s="32">
        <v>0.256435</v>
      </c>
      <c r="K19" s="33">
        <f>153414379+89880543</f>
        <v>243294922</v>
      </c>
    </row>
    <row r="20" spans="1:11" ht="15.75" customHeight="1">
      <c r="A20" s="5"/>
      <c r="B20" s="8" t="s">
        <v>45</v>
      </c>
      <c r="C20" s="10">
        <f t="shared" si="5"/>
        <v>2</v>
      </c>
      <c r="D20" s="10">
        <v>0</v>
      </c>
      <c r="E20" s="10">
        <v>0</v>
      </c>
      <c r="F20" s="10">
        <v>2</v>
      </c>
      <c r="G20" s="32">
        <f t="shared" si="6"/>
        <v>0.042144</v>
      </c>
      <c r="H20" s="52">
        <v>0</v>
      </c>
      <c r="I20" s="10">
        <v>0</v>
      </c>
      <c r="J20" s="32">
        <v>0.042144</v>
      </c>
      <c r="K20" s="33">
        <v>1298036</v>
      </c>
    </row>
    <row r="21" spans="1:11" ht="15.75" customHeight="1">
      <c r="A21" s="5"/>
      <c r="B21" s="8" t="s">
        <v>46</v>
      </c>
      <c r="C21" s="10">
        <f t="shared" si="5"/>
        <v>4</v>
      </c>
      <c r="D21" s="10">
        <v>0</v>
      </c>
      <c r="E21" s="10">
        <v>0</v>
      </c>
      <c r="F21" s="10">
        <v>4</v>
      </c>
      <c r="G21" s="32">
        <f t="shared" si="6"/>
        <v>0.1568</v>
      </c>
      <c r="H21" s="52">
        <v>0</v>
      </c>
      <c r="I21" s="10">
        <v>0</v>
      </c>
      <c r="J21" s="32">
        <v>0.1568</v>
      </c>
      <c r="K21" s="33">
        <v>862400</v>
      </c>
    </row>
    <row r="22" spans="1:11" ht="15.75" customHeight="1">
      <c r="A22" s="5"/>
      <c r="B22" s="8" t="s">
        <v>47</v>
      </c>
      <c r="C22" s="10">
        <f t="shared" si="5"/>
        <v>9</v>
      </c>
      <c r="D22" s="10">
        <v>0</v>
      </c>
      <c r="E22" s="10">
        <v>0</v>
      </c>
      <c r="F22" s="10">
        <v>9</v>
      </c>
      <c r="G22" s="32">
        <f t="shared" si="6"/>
        <v>0.1379</v>
      </c>
      <c r="H22" s="52">
        <v>0</v>
      </c>
      <c r="I22" s="10">
        <v>0</v>
      </c>
      <c r="J22" s="32">
        <v>0.1379</v>
      </c>
      <c r="K22" s="33">
        <v>9239299</v>
      </c>
    </row>
    <row r="23" spans="1:11" ht="15.75" customHeight="1">
      <c r="A23" s="5"/>
      <c r="B23" s="8" t="s">
        <v>48</v>
      </c>
      <c r="C23" s="10">
        <f t="shared" si="5"/>
        <v>4</v>
      </c>
      <c r="D23" s="10">
        <v>4</v>
      </c>
      <c r="E23" s="10">
        <v>0</v>
      </c>
      <c r="F23" s="10">
        <v>0</v>
      </c>
      <c r="G23" s="32">
        <f t="shared" si="6"/>
        <v>0.010728</v>
      </c>
      <c r="H23" s="63">
        <v>0.010728</v>
      </c>
      <c r="I23" s="10">
        <v>0</v>
      </c>
      <c r="J23" s="10">
        <v>0</v>
      </c>
      <c r="K23" s="33">
        <v>439828</v>
      </c>
    </row>
    <row r="24" spans="1:11" ht="15.75" customHeight="1">
      <c r="A24" s="5" t="s">
        <v>28</v>
      </c>
      <c r="B24" s="6"/>
      <c r="C24" s="60">
        <f>C25</f>
        <v>47</v>
      </c>
      <c r="D24" s="60">
        <f aca="true" t="shared" si="7" ref="D24:K24">D25</f>
        <v>8</v>
      </c>
      <c r="E24" s="60">
        <f t="shared" si="7"/>
        <v>0</v>
      </c>
      <c r="F24" s="60">
        <f t="shared" si="7"/>
        <v>39</v>
      </c>
      <c r="G24" s="58">
        <f t="shared" si="7"/>
        <v>6.507668</v>
      </c>
      <c r="H24" s="61">
        <f>H25</f>
        <v>1.278088</v>
      </c>
      <c r="I24" s="60">
        <f>I25</f>
        <v>0</v>
      </c>
      <c r="J24" s="58">
        <f>J25</f>
        <v>5.22958</v>
      </c>
      <c r="K24" s="60">
        <f t="shared" si="7"/>
        <v>138000000</v>
      </c>
    </row>
    <row r="25" spans="1:11" ht="15.75" customHeight="1">
      <c r="A25" s="5"/>
      <c r="B25" s="5" t="s">
        <v>23</v>
      </c>
      <c r="C25" s="60">
        <f aca="true" t="shared" si="8" ref="C25:H25">SUM(C26:C27)</f>
        <v>47</v>
      </c>
      <c r="D25" s="60">
        <f t="shared" si="8"/>
        <v>8</v>
      </c>
      <c r="E25" s="60">
        <f t="shared" si="8"/>
        <v>0</v>
      </c>
      <c r="F25" s="60">
        <f t="shared" si="8"/>
        <v>39</v>
      </c>
      <c r="G25" s="58">
        <f t="shared" si="8"/>
        <v>6.507668</v>
      </c>
      <c r="H25" s="61">
        <f t="shared" si="8"/>
        <v>1.278088</v>
      </c>
      <c r="I25" s="60">
        <v>0</v>
      </c>
      <c r="J25" s="58">
        <f>SUM(J26:J27)</f>
        <v>5.22958</v>
      </c>
      <c r="K25" s="60">
        <f>SUM(K26:K27)</f>
        <v>138000000</v>
      </c>
    </row>
    <row r="26" spans="1:11" ht="15.75" customHeight="1">
      <c r="A26" s="5"/>
      <c r="B26" s="2" t="s">
        <v>106</v>
      </c>
      <c r="C26" s="10">
        <f>D26+E26+F26</f>
        <v>19</v>
      </c>
      <c r="D26" s="10">
        <v>0</v>
      </c>
      <c r="E26" s="10">
        <v>0</v>
      </c>
      <c r="F26" s="10">
        <v>19</v>
      </c>
      <c r="G26" s="32">
        <f>H26+I26+J26</f>
        <v>3.428445</v>
      </c>
      <c r="H26" s="52">
        <v>0</v>
      </c>
      <c r="I26" s="10">
        <v>0</v>
      </c>
      <c r="J26" s="32">
        <v>3.428445</v>
      </c>
      <c r="K26" s="10">
        <v>85000000</v>
      </c>
    </row>
    <row r="27" spans="1:11" ht="15.75" customHeight="1">
      <c r="A27" s="5"/>
      <c r="B27" s="2" t="s">
        <v>107</v>
      </c>
      <c r="C27" s="10">
        <f>D27+E27+F27</f>
        <v>28</v>
      </c>
      <c r="D27" s="10">
        <v>8</v>
      </c>
      <c r="E27" s="10">
        <v>0</v>
      </c>
      <c r="F27" s="10">
        <v>20</v>
      </c>
      <c r="G27" s="32">
        <f>H27+I27+J27</f>
        <v>3.079223</v>
      </c>
      <c r="H27" s="63">
        <v>1.278088</v>
      </c>
      <c r="I27" s="10">
        <v>0</v>
      </c>
      <c r="J27" s="32">
        <v>1.801135</v>
      </c>
      <c r="K27" s="10">
        <v>53000000</v>
      </c>
    </row>
    <row r="28" spans="1:11" ht="15.75" customHeight="1">
      <c r="A28" s="5" t="s">
        <v>29</v>
      </c>
      <c r="B28" s="6"/>
      <c r="C28" s="60">
        <f>SUM(C29)</f>
        <v>44</v>
      </c>
      <c r="D28" s="10">
        <f aca="true" t="shared" si="9" ref="D28:K28">SUM(D29)</f>
        <v>0</v>
      </c>
      <c r="E28" s="60">
        <f t="shared" si="9"/>
        <v>42</v>
      </c>
      <c r="F28" s="60">
        <f t="shared" si="9"/>
        <v>2</v>
      </c>
      <c r="G28" s="74">
        <f>SUM(G29)</f>
        <v>3.418715</v>
      </c>
      <c r="H28" s="59">
        <f>SUM(H29)</f>
        <v>0</v>
      </c>
      <c r="I28" s="62">
        <f>SUM(I29)</f>
        <v>3.4011620000000002</v>
      </c>
      <c r="J28" s="58">
        <f>SUM(J29)</f>
        <v>0.017553</v>
      </c>
      <c r="K28" s="60">
        <f t="shared" si="9"/>
        <v>84254</v>
      </c>
    </row>
    <row r="29" spans="1:11" ht="15.75" customHeight="1">
      <c r="A29" s="5"/>
      <c r="B29" s="5" t="s">
        <v>23</v>
      </c>
      <c r="C29" s="60">
        <f>SUM(C30:C32)</f>
        <v>44</v>
      </c>
      <c r="D29" s="10">
        <f aca="true" t="shared" si="10" ref="D29:K29">SUM(D30:D32)</f>
        <v>0</v>
      </c>
      <c r="E29" s="60">
        <f t="shared" si="10"/>
        <v>42</v>
      </c>
      <c r="F29" s="60">
        <f t="shared" si="10"/>
        <v>2</v>
      </c>
      <c r="G29" s="74">
        <f t="shared" si="10"/>
        <v>3.418715</v>
      </c>
      <c r="H29" s="59">
        <v>0</v>
      </c>
      <c r="I29" s="62">
        <f t="shared" si="10"/>
        <v>3.4011620000000002</v>
      </c>
      <c r="J29" s="58">
        <f t="shared" si="10"/>
        <v>0.017553</v>
      </c>
      <c r="K29" s="60">
        <f t="shared" si="10"/>
        <v>84254</v>
      </c>
    </row>
    <row r="30" spans="1:11" ht="15.75" customHeight="1">
      <c r="A30" s="5"/>
      <c r="B30" s="34" t="s">
        <v>100</v>
      </c>
      <c r="C30" s="10">
        <f>D30+E30+F30</f>
        <v>27</v>
      </c>
      <c r="D30" s="10">
        <v>0</v>
      </c>
      <c r="E30" s="10">
        <v>27</v>
      </c>
      <c r="F30" s="10">
        <v>0</v>
      </c>
      <c r="G30" s="32">
        <f>H30+I30+J30</f>
        <v>2.0952</v>
      </c>
      <c r="H30" s="52">
        <v>0</v>
      </c>
      <c r="I30" s="64">
        <v>2.0952</v>
      </c>
      <c r="J30" s="10">
        <v>0</v>
      </c>
      <c r="K30" s="10">
        <v>0</v>
      </c>
    </row>
    <row r="31" spans="1:11" ht="15.75" customHeight="1">
      <c r="A31" s="5"/>
      <c r="B31" s="34" t="s">
        <v>101</v>
      </c>
      <c r="C31" s="10">
        <f>D31+E31+F31</f>
        <v>3</v>
      </c>
      <c r="D31" s="10">
        <v>0</v>
      </c>
      <c r="E31" s="10">
        <v>1</v>
      </c>
      <c r="F31" s="10">
        <v>2</v>
      </c>
      <c r="G31" s="32">
        <f>H31+I31+J31</f>
        <v>0.579743</v>
      </c>
      <c r="H31" s="52">
        <v>0</v>
      </c>
      <c r="I31" s="64">
        <v>0.56219</v>
      </c>
      <c r="J31" s="32">
        <v>0.017553</v>
      </c>
      <c r="K31" s="10">
        <v>84254</v>
      </c>
    </row>
    <row r="32" spans="1:11" ht="15.75" customHeight="1">
      <c r="A32" s="5"/>
      <c r="B32" s="34" t="s">
        <v>102</v>
      </c>
      <c r="C32" s="10">
        <f>D32+E32+F32</f>
        <v>14</v>
      </c>
      <c r="D32" s="10">
        <v>0</v>
      </c>
      <c r="E32" s="10">
        <v>14</v>
      </c>
      <c r="F32" s="10">
        <v>0</v>
      </c>
      <c r="G32" s="32">
        <f>H32+I32+J32</f>
        <v>0.743772</v>
      </c>
      <c r="H32" s="52">
        <v>0</v>
      </c>
      <c r="I32" s="64">
        <v>0.743772</v>
      </c>
      <c r="J32" s="10">
        <v>0</v>
      </c>
      <c r="K32" s="10">
        <v>0</v>
      </c>
    </row>
    <row r="33" spans="1:11" ht="15.75" customHeight="1">
      <c r="A33" s="3" t="s">
        <v>30</v>
      </c>
      <c r="B33" s="4"/>
      <c r="C33" s="60">
        <f>C34+C36</f>
        <v>479</v>
      </c>
      <c r="D33" s="60">
        <f aca="true" t="shared" si="11" ref="D33:K33">D34+D36</f>
        <v>268</v>
      </c>
      <c r="E33" s="60">
        <f t="shared" si="11"/>
        <v>0</v>
      </c>
      <c r="F33" s="60">
        <f t="shared" si="11"/>
        <v>211</v>
      </c>
      <c r="G33" s="74">
        <f t="shared" si="11"/>
        <v>69.17891</v>
      </c>
      <c r="H33" s="61">
        <f t="shared" si="11"/>
        <v>25.377181999999998</v>
      </c>
      <c r="I33" s="60">
        <f t="shared" si="11"/>
        <v>0</v>
      </c>
      <c r="J33" s="58">
        <f t="shared" si="11"/>
        <v>43.801728000000004</v>
      </c>
      <c r="K33" s="60">
        <f t="shared" si="11"/>
        <v>844470000</v>
      </c>
    </row>
    <row r="34" spans="1:11" ht="15.75" customHeight="1">
      <c r="A34" s="3"/>
      <c r="B34" s="3" t="s">
        <v>17</v>
      </c>
      <c r="C34" s="60">
        <f aca="true" t="shared" si="12" ref="C34:H34">SUM(C35:C35)</f>
        <v>25</v>
      </c>
      <c r="D34" s="60">
        <f t="shared" si="12"/>
        <v>8</v>
      </c>
      <c r="E34" s="60">
        <f t="shared" si="12"/>
        <v>0</v>
      </c>
      <c r="F34" s="60">
        <f t="shared" si="12"/>
        <v>17</v>
      </c>
      <c r="G34" s="74">
        <f t="shared" si="12"/>
        <v>7.7485</v>
      </c>
      <c r="H34" s="61">
        <f t="shared" si="12"/>
        <v>2.8424</v>
      </c>
      <c r="I34" s="60">
        <v>0</v>
      </c>
      <c r="J34" s="58">
        <f>SUM(J35:J35)</f>
        <v>4.9061</v>
      </c>
      <c r="K34" s="60">
        <f>SUM(K35:K35)</f>
        <v>28389000</v>
      </c>
    </row>
    <row r="35" spans="1:11" ht="15.75" customHeight="1">
      <c r="A35" s="3"/>
      <c r="B35" s="34" t="s">
        <v>103</v>
      </c>
      <c r="C35" s="10">
        <f>D35+E35+F35</f>
        <v>25</v>
      </c>
      <c r="D35" s="10">
        <v>8</v>
      </c>
      <c r="E35" s="10">
        <v>0</v>
      </c>
      <c r="F35" s="10">
        <v>17</v>
      </c>
      <c r="G35" s="32">
        <f aca="true" t="shared" si="13" ref="G35:G52">H35+I35+J35</f>
        <v>7.7485</v>
      </c>
      <c r="H35" s="63">
        <v>2.8424</v>
      </c>
      <c r="I35" s="10">
        <v>0</v>
      </c>
      <c r="J35" s="32">
        <v>4.9061</v>
      </c>
      <c r="K35" s="10">
        <v>28389000</v>
      </c>
    </row>
    <row r="36" spans="1:11" ht="15.75" customHeight="1">
      <c r="A36" s="3"/>
      <c r="B36" s="35" t="s">
        <v>52</v>
      </c>
      <c r="C36" s="60">
        <f>SUM(C37:C52)</f>
        <v>454</v>
      </c>
      <c r="D36" s="60">
        <f aca="true" t="shared" si="14" ref="D36:K36">SUM(D37:D52)</f>
        <v>260</v>
      </c>
      <c r="E36" s="60">
        <f t="shared" si="14"/>
        <v>0</v>
      </c>
      <c r="F36" s="60">
        <f t="shared" si="14"/>
        <v>194</v>
      </c>
      <c r="G36" s="74">
        <f t="shared" si="14"/>
        <v>61.43041</v>
      </c>
      <c r="H36" s="61">
        <f t="shared" si="14"/>
        <v>22.534781999999996</v>
      </c>
      <c r="I36" s="60">
        <v>0</v>
      </c>
      <c r="J36" s="58">
        <f t="shared" si="14"/>
        <v>38.895628</v>
      </c>
      <c r="K36" s="60">
        <f t="shared" si="14"/>
        <v>816081000</v>
      </c>
    </row>
    <row r="37" spans="1:11" ht="15.75" customHeight="1">
      <c r="A37" s="36"/>
      <c r="B37" s="34" t="s">
        <v>53</v>
      </c>
      <c r="C37" s="10">
        <f aca="true" t="shared" si="15" ref="C37:C52">D37+E37+F37</f>
        <v>17</v>
      </c>
      <c r="D37" s="10">
        <v>17</v>
      </c>
      <c r="E37" s="10">
        <v>0</v>
      </c>
      <c r="F37" s="10">
        <v>0</v>
      </c>
      <c r="G37" s="32">
        <f t="shared" si="13"/>
        <v>0.040376</v>
      </c>
      <c r="H37" s="63">
        <v>0.040376</v>
      </c>
      <c r="I37" s="10">
        <v>0</v>
      </c>
      <c r="J37" s="10">
        <v>0</v>
      </c>
      <c r="K37" s="10">
        <v>724000</v>
      </c>
    </row>
    <row r="38" spans="1:11" ht="15.75" customHeight="1">
      <c r="A38" s="36"/>
      <c r="B38" s="34" t="s">
        <v>54</v>
      </c>
      <c r="C38" s="10">
        <f t="shared" si="15"/>
        <v>16</v>
      </c>
      <c r="D38" s="10">
        <v>14</v>
      </c>
      <c r="E38" s="10">
        <v>0</v>
      </c>
      <c r="F38" s="10">
        <v>2</v>
      </c>
      <c r="G38" s="32">
        <f t="shared" si="13"/>
        <v>0.781536</v>
      </c>
      <c r="H38" s="63">
        <v>0.378878</v>
      </c>
      <c r="I38" s="10">
        <v>0</v>
      </c>
      <c r="J38" s="32">
        <v>0.402658</v>
      </c>
      <c r="K38" s="10">
        <v>14076000</v>
      </c>
    </row>
    <row r="39" spans="1:11" ht="15.75" customHeight="1">
      <c r="A39" s="36"/>
      <c r="B39" s="34" t="s">
        <v>55</v>
      </c>
      <c r="C39" s="10">
        <f t="shared" si="15"/>
        <v>53</v>
      </c>
      <c r="D39" s="10">
        <v>39</v>
      </c>
      <c r="E39" s="10">
        <v>0</v>
      </c>
      <c r="F39" s="10">
        <v>14</v>
      </c>
      <c r="G39" s="32">
        <f t="shared" si="13"/>
        <v>4.497762</v>
      </c>
      <c r="H39" s="63">
        <v>2.0680970000000003</v>
      </c>
      <c r="I39" s="10">
        <v>0</v>
      </c>
      <c r="J39" s="32">
        <v>2.429665</v>
      </c>
      <c r="K39" s="10">
        <v>73819000</v>
      </c>
    </row>
    <row r="40" spans="1:11" ht="15.75" customHeight="1">
      <c r="A40" s="36"/>
      <c r="B40" s="34" t="s">
        <v>56</v>
      </c>
      <c r="C40" s="10">
        <f t="shared" si="15"/>
        <v>34</v>
      </c>
      <c r="D40" s="10">
        <v>15</v>
      </c>
      <c r="E40" s="10">
        <v>0</v>
      </c>
      <c r="F40" s="10">
        <v>19</v>
      </c>
      <c r="G40" s="32">
        <f t="shared" si="13"/>
        <v>9.815122</v>
      </c>
      <c r="H40" s="63">
        <v>1.439173</v>
      </c>
      <c r="I40" s="10">
        <v>0</v>
      </c>
      <c r="J40" s="32">
        <v>8.375949</v>
      </c>
      <c r="K40" s="10">
        <v>139399000</v>
      </c>
    </row>
    <row r="41" spans="1:11" ht="15.75" customHeight="1">
      <c r="A41" s="36"/>
      <c r="B41" s="34" t="s">
        <v>57</v>
      </c>
      <c r="C41" s="10">
        <f t="shared" si="15"/>
        <v>23</v>
      </c>
      <c r="D41" s="10">
        <v>16</v>
      </c>
      <c r="E41" s="10">
        <v>0</v>
      </c>
      <c r="F41" s="10">
        <v>7</v>
      </c>
      <c r="G41" s="32">
        <f t="shared" si="13"/>
        <v>0.300388</v>
      </c>
      <c r="H41" s="63">
        <v>0.215494</v>
      </c>
      <c r="I41" s="10">
        <v>0</v>
      </c>
      <c r="J41" s="32">
        <v>0.084894</v>
      </c>
      <c r="K41" s="10">
        <v>16190000</v>
      </c>
    </row>
    <row r="42" spans="1:11" ht="15.75" customHeight="1">
      <c r="A42" s="36"/>
      <c r="B42" s="34" t="s">
        <v>58</v>
      </c>
      <c r="C42" s="10">
        <f t="shared" si="15"/>
        <v>13</v>
      </c>
      <c r="D42" s="10">
        <v>4</v>
      </c>
      <c r="E42" s="10">
        <v>0</v>
      </c>
      <c r="F42" s="10">
        <v>9</v>
      </c>
      <c r="G42" s="32">
        <f t="shared" si="13"/>
        <v>1.0771359999999999</v>
      </c>
      <c r="H42" s="63">
        <v>0.450214</v>
      </c>
      <c r="I42" s="10">
        <v>0</v>
      </c>
      <c r="J42" s="32">
        <v>0.626922</v>
      </c>
      <c r="K42" s="10">
        <v>14571000</v>
      </c>
    </row>
    <row r="43" spans="1:11" ht="15.75" customHeight="1">
      <c r="A43" s="36"/>
      <c r="B43" s="34" t="s">
        <v>59</v>
      </c>
      <c r="C43" s="10">
        <f t="shared" si="15"/>
        <v>17</v>
      </c>
      <c r="D43" s="10">
        <v>12</v>
      </c>
      <c r="E43" s="10">
        <v>0</v>
      </c>
      <c r="F43" s="10">
        <v>5</v>
      </c>
      <c r="G43" s="32">
        <f t="shared" si="13"/>
        <v>0.8592</v>
      </c>
      <c r="H43" s="63">
        <v>0.541536</v>
      </c>
      <c r="I43" s="10">
        <v>0</v>
      </c>
      <c r="J43" s="32">
        <v>0.317664</v>
      </c>
      <c r="K43" s="10">
        <v>6189000</v>
      </c>
    </row>
    <row r="44" spans="1:11" ht="15.75" customHeight="1">
      <c r="A44" s="36"/>
      <c r="B44" s="34" t="s">
        <v>60</v>
      </c>
      <c r="C44" s="10">
        <f t="shared" si="15"/>
        <v>37</v>
      </c>
      <c r="D44" s="10">
        <v>25</v>
      </c>
      <c r="E44" s="10">
        <v>0</v>
      </c>
      <c r="F44" s="10">
        <v>12</v>
      </c>
      <c r="G44" s="32">
        <f t="shared" si="13"/>
        <v>3.118093</v>
      </c>
      <c r="H44" s="63">
        <v>2.466726</v>
      </c>
      <c r="I44" s="10">
        <v>0</v>
      </c>
      <c r="J44" s="32">
        <v>0.651367</v>
      </c>
      <c r="K44" s="10">
        <v>13792000</v>
      </c>
    </row>
    <row r="45" spans="1:11" ht="15.75" customHeight="1">
      <c r="A45" s="36"/>
      <c r="B45" s="34" t="s">
        <v>61</v>
      </c>
      <c r="C45" s="10">
        <f t="shared" si="15"/>
        <v>8</v>
      </c>
      <c r="D45" s="10">
        <v>5</v>
      </c>
      <c r="E45" s="10">
        <v>0</v>
      </c>
      <c r="F45" s="10">
        <v>3</v>
      </c>
      <c r="G45" s="32">
        <f t="shared" si="13"/>
        <v>0.460055</v>
      </c>
      <c r="H45" s="63">
        <v>0.451212</v>
      </c>
      <c r="I45" s="10">
        <v>0</v>
      </c>
      <c r="J45" s="32">
        <v>0.008843</v>
      </c>
      <c r="K45" s="10">
        <v>4870000</v>
      </c>
    </row>
    <row r="46" spans="1:11" ht="15.75" customHeight="1">
      <c r="A46" s="36"/>
      <c r="B46" s="34" t="s">
        <v>62</v>
      </c>
      <c r="C46" s="10">
        <f t="shared" si="15"/>
        <v>33</v>
      </c>
      <c r="D46" s="10">
        <v>15</v>
      </c>
      <c r="E46" s="10">
        <v>0</v>
      </c>
      <c r="F46" s="10">
        <v>18</v>
      </c>
      <c r="G46" s="32">
        <f t="shared" si="13"/>
        <v>5.007987</v>
      </c>
      <c r="H46" s="63">
        <v>1.454503</v>
      </c>
      <c r="I46" s="10">
        <v>0</v>
      </c>
      <c r="J46" s="32">
        <v>3.553484</v>
      </c>
      <c r="K46" s="10">
        <v>46915000</v>
      </c>
    </row>
    <row r="47" spans="1:11" ht="15.75" customHeight="1">
      <c r="A47" s="36"/>
      <c r="B47" s="34" t="s">
        <v>63</v>
      </c>
      <c r="C47" s="10">
        <f t="shared" si="15"/>
        <v>20</v>
      </c>
      <c r="D47" s="10">
        <v>11</v>
      </c>
      <c r="E47" s="10">
        <v>0</v>
      </c>
      <c r="F47" s="10">
        <v>9</v>
      </c>
      <c r="G47" s="32">
        <f t="shared" si="13"/>
        <v>0.5081</v>
      </c>
      <c r="H47" s="63">
        <v>0.2808</v>
      </c>
      <c r="I47" s="10">
        <v>0</v>
      </c>
      <c r="J47" s="32">
        <v>0.2273</v>
      </c>
      <c r="K47" s="10">
        <v>8438000</v>
      </c>
    </row>
    <row r="48" spans="1:11" ht="15.75" customHeight="1">
      <c r="A48" s="36"/>
      <c r="B48" s="34" t="s">
        <v>64</v>
      </c>
      <c r="C48" s="10">
        <f t="shared" si="15"/>
        <v>27</v>
      </c>
      <c r="D48" s="10">
        <v>13</v>
      </c>
      <c r="E48" s="10">
        <v>0</v>
      </c>
      <c r="F48" s="10">
        <v>14</v>
      </c>
      <c r="G48" s="32">
        <f t="shared" si="13"/>
        <v>9.707356</v>
      </c>
      <c r="H48" s="63">
        <v>2.485475</v>
      </c>
      <c r="I48" s="10">
        <v>0</v>
      </c>
      <c r="J48" s="32">
        <v>7.221881</v>
      </c>
      <c r="K48" s="10">
        <v>129854000</v>
      </c>
    </row>
    <row r="49" spans="1:11" ht="15.75" customHeight="1">
      <c r="A49" s="36"/>
      <c r="B49" s="34" t="s">
        <v>65</v>
      </c>
      <c r="C49" s="10">
        <f t="shared" si="15"/>
        <v>57</v>
      </c>
      <c r="D49" s="10">
        <v>30</v>
      </c>
      <c r="E49" s="10">
        <v>0</v>
      </c>
      <c r="F49" s="10">
        <v>27</v>
      </c>
      <c r="G49" s="32">
        <f t="shared" si="13"/>
        <v>5.994000000000001</v>
      </c>
      <c r="H49" s="63">
        <v>1.567317</v>
      </c>
      <c r="I49" s="10">
        <v>0</v>
      </c>
      <c r="J49" s="32">
        <v>4.426683000000001</v>
      </c>
      <c r="K49" s="10">
        <v>49356000</v>
      </c>
    </row>
    <row r="50" spans="1:11" ht="15.75" customHeight="1">
      <c r="A50" s="36"/>
      <c r="B50" s="34" t="s">
        <v>66</v>
      </c>
      <c r="C50" s="10">
        <f t="shared" si="15"/>
        <v>31</v>
      </c>
      <c r="D50" s="10">
        <v>10</v>
      </c>
      <c r="E50" s="10">
        <v>0</v>
      </c>
      <c r="F50" s="10">
        <v>21</v>
      </c>
      <c r="G50" s="32">
        <f t="shared" si="13"/>
        <v>3.7237</v>
      </c>
      <c r="H50" s="63">
        <v>1.6953</v>
      </c>
      <c r="I50" s="10">
        <v>0</v>
      </c>
      <c r="J50" s="32">
        <v>2.0284</v>
      </c>
      <c r="K50" s="10">
        <v>32230000</v>
      </c>
    </row>
    <row r="51" spans="1:11" ht="15.75" customHeight="1">
      <c r="A51" s="36"/>
      <c r="B51" s="34" t="s">
        <v>67</v>
      </c>
      <c r="C51" s="10">
        <f t="shared" si="15"/>
        <v>45</v>
      </c>
      <c r="D51" s="10">
        <v>13</v>
      </c>
      <c r="E51" s="10">
        <v>0</v>
      </c>
      <c r="F51" s="10">
        <v>32</v>
      </c>
      <c r="G51" s="32">
        <f t="shared" si="13"/>
        <v>13.163734999999999</v>
      </c>
      <c r="H51" s="63">
        <v>4.707362</v>
      </c>
      <c r="I51" s="10">
        <v>0</v>
      </c>
      <c r="J51" s="32">
        <v>8.456373</v>
      </c>
      <c r="K51" s="10">
        <v>229466000</v>
      </c>
    </row>
    <row r="52" spans="1:11" ht="15.75" customHeight="1">
      <c r="A52" s="36"/>
      <c r="B52" s="34" t="s">
        <v>68</v>
      </c>
      <c r="C52" s="10">
        <f t="shared" si="15"/>
        <v>23</v>
      </c>
      <c r="D52" s="10">
        <v>21</v>
      </c>
      <c r="E52" s="10">
        <v>0</v>
      </c>
      <c r="F52" s="10">
        <v>2</v>
      </c>
      <c r="G52" s="32">
        <f t="shared" si="13"/>
        <v>2.375864</v>
      </c>
      <c r="H52" s="63">
        <v>2.292319</v>
      </c>
      <c r="I52" s="10">
        <v>0</v>
      </c>
      <c r="J52" s="32">
        <v>0.08354500000000001</v>
      </c>
      <c r="K52" s="10">
        <v>36192000</v>
      </c>
    </row>
    <row r="53" spans="1:11" ht="15.75" customHeight="1">
      <c r="A53" s="3" t="s">
        <v>18</v>
      </c>
      <c r="B53" s="4"/>
      <c r="C53" s="60">
        <f>C57+C54</f>
        <v>180</v>
      </c>
      <c r="D53" s="60">
        <f aca="true" t="shared" si="16" ref="D53:K53">D57+D54</f>
        <v>105</v>
      </c>
      <c r="E53" s="60">
        <f t="shared" si="16"/>
        <v>0</v>
      </c>
      <c r="F53" s="60">
        <f t="shared" si="16"/>
        <v>75</v>
      </c>
      <c r="G53" s="74">
        <f t="shared" si="16"/>
        <v>17.391579</v>
      </c>
      <c r="H53" s="61">
        <f t="shared" si="16"/>
        <v>8.687967</v>
      </c>
      <c r="I53" s="60">
        <f t="shared" si="16"/>
        <v>0</v>
      </c>
      <c r="J53" s="58">
        <f t="shared" si="16"/>
        <v>8.703612</v>
      </c>
      <c r="K53" s="60">
        <f t="shared" si="16"/>
        <v>652519714</v>
      </c>
    </row>
    <row r="54" spans="1:11" ht="15.75" customHeight="1">
      <c r="A54" s="3"/>
      <c r="B54" s="3" t="s">
        <v>15</v>
      </c>
      <c r="C54" s="60">
        <f aca="true" t="shared" si="17" ref="C54:K54">SUM(C55:C56)</f>
        <v>47</v>
      </c>
      <c r="D54" s="60">
        <f t="shared" si="17"/>
        <v>28</v>
      </c>
      <c r="E54" s="60">
        <f t="shared" si="17"/>
        <v>0</v>
      </c>
      <c r="F54" s="60">
        <f t="shared" si="17"/>
        <v>19</v>
      </c>
      <c r="G54" s="74">
        <f t="shared" si="17"/>
        <v>5.1663310000000005</v>
      </c>
      <c r="H54" s="61">
        <f t="shared" si="17"/>
        <v>4.198149</v>
      </c>
      <c r="I54" s="60">
        <v>0</v>
      </c>
      <c r="J54" s="58">
        <f t="shared" si="17"/>
        <v>0.968182</v>
      </c>
      <c r="K54" s="60">
        <f t="shared" si="17"/>
        <v>76392723</v>
      </c>
    </row>
    <row r="55" spans="1:11" ht="15.75" customHeight="1">
      <c r="A55" s="36"/>
      <c r="B55" s="34" t="s">
        <v>88</v>
      </c>
      <c r="C55" s="10">
        <f>D55+E55+F55</f>
        <v>46</v>
      </c>
      <c r="D55" s="10">
        <v>28</v>
      </c>
      <c r="E55" s="10">
        <v>0</v>
      </c>
      <c r="F55" s="10">
        <v>18</v>
      </c>
      <c r="G55" s="32">
        <f>H55+I55+J55</f>
        <v>5.156015</v>
      </c>
      <c r="H55" s="63">
        <v>4.198149</v>
      </c>
      <c r="I55" s="10">
        <v>0</v>
      </c>
      <c r="J55" s="32">
        <v>0.957866</v>
      </c>
      <c r="K55" s="10">
        <v>76031662</v>
      </c>
    </row>
    <row r="56" spans="1:11" ht="15.75" customHeight="1">
      <c r="A56" s="36"/>
      <c r="B56" s="34" t="s">
        <v>89</v>
      </c>
      <c r="C56" s="10">
        <f>D56+E56+F56</f>
        <v>1</v>
      </c>
      <c r="D56" s="10">
        <v>0</v>
      </c>
      <c r="E56" s="10">
        <v>0</v>
      </c>
      <c r="F56" s="10">
        <v>1</v>
      </c>
      <c r="G56" s="32">
        <f>H56+I56+J56</f>
        <v>0.010316</v>
      </c>
      <c r="H56" s="52">
        <v>0</v>
      </c>
      <c r="I56" s="10">
        <v>0</v>
      </c>
      <c r="J56" s="32">
        <v>0.010316</v>
      </c>
      <c r="K56" s="10">
        <v>361061</v>
      </c>
    </row>
    <row r="57" spans="1:11" ht="15.75" customHeight="1">
      <c r="A57" s="3"/>
      <c r="B57" s="3" t="s">
        <v>16</v>
      </c>
      <c r="C57" s="60">
        <f>SUM(C58:C63)</f>
        <v>133</v>
      </c>
      <c r="D57" s="60">
        <f aca="true" t="shared" si="18" ref="D57:K57">SUM(D58:D63)</f>
        <v>77</v>
      </c>
      <c r="E57" s="60">
        <f t="shared" si="18"/>
        <v>0</v>
      </c>
      <c r="F57" s="60">
        <f t="shared" si="18"/>
        <v>56</v>
      </c>
      <c r="G57" s="74">
        <f t="shared" si="18"/>
        <v>12.225247999999999</v>
      </c>
      <c r="H57" s="61">
        <f t="shared" si="18"/>
        <v>4.489818</v>
      </c>
      <c r="I57" s="60">
        <f t="shared" si="18"/>
        <v>0</v>
      </c>
      <c r="J57" s="58">
        <f t="shared" si="18"/>
        <v>7.73543</v>
      </c>
      <c r="K57" s="60">
        <f t="shared" si="18"/>
        <v>576126991</v>
      </c>
    </row>
    <row r="58" spans="1:11" ht="15.75" customHeight="1">
      <c r="A58" s="3"/>
      <c r="B58" s="34" t="s">
        <v>90</v>
      </c>
      <c r="C58" s="10">
        <f aca="true" t="shared" si="19" ref="C58:C63">D58+E58+F58</f>
        <v>1</v>
      </c>
      <c r="D58" s="10">
        <v>0</v>
      </c>
      <c r="E58" s="10">
        <v>0</v>
      </c>
      <c r="F58" s="10">
        <v>1</v>
      </c>
      <c r="G58" s="32">
        <f aca="true" t="shared" si="20" ref="G58:G63">H58+I58+J58</f>
        <v>0.007787</v>
      </c>
      <c r="H58" s="52">
        <v>0</v>
      </c>
      <c r="I58" s="10">
        <v>0</v>
      </c>
      <c r="J58" s="32">
        <v>0.007787</v>
      </c>
      <c r="K58" s="10">
        <v>129800</v>
      </c>
    </row>
    <row r="59" spans="1:11" ht="15.75" customHeight="1">
      <c r="A59" s="3"/>
      <c r="B59" s="34" t="s">
        <v>91</v>
      </c>
      <c r="C59" s="10">
        <f t="shared" si="19"/>
        <v>56</v>
      </c>
      <c r="D59" s="10">
        <v>8</v>
      </c>
      <c r="E59" s="10">
        <v>0</v>
      </c>
      <c r="F59" s="10">
        <v>48</v>
      </c>
      <c r="G59" s="32">
        <f t="shared" si="20"/>
        <v>5.601063999999999</v>
      </c>
      <c r="H59" s="63">
        <v>0.278985</v>
      </c>
      <c r="I59" s="10">
        <v>0</v>
      </c>
      <c r="J59" s="32">
        <v>5.322079</v>
      </c>
      <c r="K59" s="10">
        <v>174644448</v>
      </c>
    </row>
    <row r="60" spans="1:11" ht="15.75" customHeight="1">
      <c r="A60" s="3"/>
      <c r="B60" s="34" t="s">
        <v>95</v>
      </c>
      <c r="C60" s="10">
        <f t="shared" si="19"/>
        <v>22</v>
      </c>
      <c r="D60" s="10">
        <v>22</v>
      </c>
      <c r="E60" s="10">
        <v>0</v>
      </c>
      <c r="F60" s="10">
        <v>0</v>
      </c>
      <c r="G60" s="32">
        <f t="shared" si="20"/>
        <v>2.6661</v>
      </c>
      <c r="H60" s="63">
        <v>2.6661</v>
      </c>
      <c r="I60" s="10">
        <v>0</v>
      </c>
      <c r="J60" s="10">
        <v>0</v>
      </c>
      <c r="K60" s="10">
        <v>205396344</v>
      </c>
    </row>
    <row r="61" spans="1:11" ht="15.75" customHeight="1">
      <c r="A61" s="36"/>
      <c r="B61" s="34" t="s">
        <v>94</v>
      </c>
      <c r="C61" s="10">
        <f t="shared" si="19"/>
        <v>1</v>
      </c>
      <c r="D61" s="10">
        <v>0</v>
      </c>
      <c r="E61" s="10">
        <v>0</v>
      </c>
      <c r="F61" s="10">
        <v>1</v>
      </c>
      <c r="G61" s="32">
        <f t="shared" si="20"/>
        <v>0.059801</v>
      </c>
      <c r="H61" s="52">
        <v>0</v>
      </c>
      <c r="I61" s="10">
        <v>0</v>
      </c>
      <c r="J61" s="32">
        <v>0.059801</v>
      </c>
      <c r="K61" s="10">
        <v>3169453</v>
      </c>
    </row>
    <row r="62" spans="1:11" ht="15.75" customHeight="1">
      <c r="A62" s="36"/>
      <c r="B62" s="34" t="s">
        <v>93</v>
      </c>
      <c r="C62" s="10">
        <f t="shared" si="19"/>
        <v>2</v>
      </c>
      <c r="D62" s="10">
        <v>0</v>
      </c>
      <c r="E62" s="10">
        <v>0</v>
      </c>
      <c r="F62" s="10">
        <v>2</v>
      </c>
      <c r="G62" s="32">
        <f t="shared" si="20"/>
        <v>0.004537</v>
      </c>
      <c r="H62" s="52">
        <v>0</v>
      </c>
      <c r="I62" s="10">
        <v>0</v>
      </c>
      <c r="J62" s="32">
        <v>0.004537</v>
      </c>
      <c r="K62" s="10">
        <v>204165</v>
      </c>
    </row>
    <row r="63" spans="1:11" ht="15.75" customHeight="1">
      <c r="A63" s="36"/>
      <c r="B63" s="34" t="s">
        <v>92</v>
      </c>
      <c r="C63" s="10">
        <f t="shared" si="19"/>
        <v>51</v>
      </c>
      <c r="D63" s="10">
        <v>47</v>
      </c>
      <c r="E63" s="10">
        <v>0</v>
      </c>
      <c r="F63" s="10">
        <v>4</v>
      </c>
      <c r="G63" s="32">
        <f t="shared" si="20"/>
        <v>3.8859589999999997</v>
      </c>
      <c r="H63" s="63">
        <v>1.544733</v>
      </c>
      <c r="I63" s="10">
        <v>0</v>
      </c>
      <c r="J63" s="32">
        <v>2.341226</v>
      </c>
      <c r="K63" s="10">
        <v>192582781</v>
      </c>
    </row>
    <row r="64" spans="1:11" ht="15.75" customHeight="1">
      <c r="A64" s="3" t="s">
        <v>31</v>
      </c>
      <c r="B64" s="34"/>
      <c r="C64" s="60">
        <f aca="true" t="shared" si="21" ref="C64:J64">C65+C69</f>
        <v>43</v>
      </c>
      <c r="D64" s="60">
        <f t="shared" si="21"/>
        <v>0</v>
      </c>
      <c r="E64" s="60">
        <f t="shared" si="21"/>
        <v>0</v>
      </c>
      <c r="F64" s="60">
        <f t="shared" si="21"/>
        <v>43</v>
      </c>
      <c r="G64" s="74">
        <f t="shared" si="21"/>
        <v>3.1525999999999996</v>
      </c>
      <c r="H64" s="59">
        <f t="shared" si="21"/>
        <v>0</v>
      </c>
      <c r="I64" s="60">
        <f t="shared" si="21"/>
        <v>0</v>
      </c>
      <c r="J64" s="58">
        <f t="shared" si="21"/>
        <v>3.1525999999999996</v>
      </c>
      <c r="K64" s="60">
        <f>K65+K69</f>
        <v>35214316</v>
      </c>
    </row>
    <row r="65" spans="1:11" ht="15.75" customHeight="1">
      <c r="A65" s="3"/>
      <c r="B65" s="3" t="s">
        <v>15</v>
      </c>
      <c r="C65" s="60">
        <f aca="true" t="shared" si="22" ref="C65:H65">SUM(C66:C68)</f>
        <v>25</v>
      </c>
      <c r="D65" s="60">
        <f t="shared" si="22"/>
        <v>0</v>
      </c>
      <c r="E65" s="60">
        <f t="shared" si="22"/>
        <v>0</v>
      </c>
      <c r="F65" s="60">
        <f t="shared" si="22"/>
        <v>25</v>
      </c>
      <c r="G65" s="74">
        <f t="shared" si="22"/>
        <v>0.40669999999999995</v>
      </c>
      <c r="H65" s="59">
        <f t="shared" si="22"/>
        <v>0</v>
      </c>
      <c r="I65" s="60">
        <v>0</v>
      </c>
      <c r="J65" s="58">
        <f>SUM(J66:J68)</f>
        <v>0.40669999999999995</v>
      </c>
      <c r="K65" s="60">
        <f>SUM(K66:K68)</f>
        <v>13035085</v>
      </c>
    </row>
    <row r="66" spans="1:11" ht="15.75" customHeight="1">
      <c r="A66" s="36"/>
      <c r="B66" s="34" t="s">
        <v>96</v>
      </c>
      <c r="C66" s="10">
        <f>D66+E66+F66</f>
        <v>5</v>
      </c>
      <c r="D66" s="10">
        <v>0</v>
      </c>
      <c r="E66" s="10">
        <v>0</v>
      </c>
      <c r="F66" s="10">
        <v>5</v>
      </c>
      <c r="G66" s="32">
        <f>H66+I66+J66</f>
        <v>0.123746</v>
      </c>
      <c r="H66" s="52">
        <v>0</v>
      </c>
      <c r="I66" s="10">
        <v>0</v>
      </c>
      <c r="J66" s="32">
        <v>0.123746</v>
      </c>
      <c r="K66" s="10">
        <v>9645529</v>
      </c>
    </row>
    <row r="67" spans="1:11" ht="15.75" customHeight="1">
      <c r="A67" s="36"/>
      <c r="B67" s="34" t="s">
        <v>97</v>
      </c>
      <c r="C67" s="10">
        <f>D67+E67+F67</f>
        <v>16</v>
      </c>
      <c r="D67" s="10">
        <v>0</v>
      </c>
      <c r="E67" s="10">
        <v>0</v>
      </c>
      <c r="F67" s="10">
        <v>16</v>
      </c>
      <c r="G67" s="32">
        <f>H67+I67+J67</f>
        <v>0.1163</v>
      </c>
      <c r="H67" s="52">
        <v>0</v>
      </c>
      <c r="I67" s="10">
        <v>0</v>
      </c>
      <c r="J67" s="32">
        <v>0.1163</v>
      </c>
      <c r="K67" s="10">
        <v>1056400</v>
      </c>
    </row>
    <row r="68" spans="1:11" ht="15.75" customHeight="1">
      <c r="A68" s="36"/>
      <c r="B68" s="34" t="s">
        <v>98</v>
      </c>
      <c r="C68" s="10">
        <f>D68+E68+F68</f>
        <v>4</v>
      </c>
      <c r="D68" s="10">
        <v>0</v>
      </c>
      <c r="E68" s="10">
        <v>0</v>
      </c>
      <c r="F68" s="10">
        <v>4</v>
      </c>
      <c r="G68" s="32">
        <f>H68+I68+J68</f>
        <v>0.166654</v>
      </c>
      <c r="H68" s="52">
        <v>0</v>
      </c>
      <c r="I68" s="10">
        <v>0</v>
      </c>
      <c r="J68" s="32">
        <v>0.166654</v>
      </c>
      <c r="K68" s="10">
        <v>2333156</v>
      </c>
    </row>
    <row r="69" spans="1:11" ht="15.75" customHeight="1">
      <c r="A69" s="3"/>
      <c r="B69" s="5" t="s">
        <v>49</v>
      </c>
      <c r="C69" s="60">
        <f>SUM(C70:C71)</f>
        <v>18</v>
      </c>
      <c r="D69" s="60">
        <f aca="true" t="shared" si="23" ref="D69:K69">SUM(D70:D71)</f>
        <v>0</v>
      </c>
      <c r="E69" s="60">
        <f t="shared" si="23"/>
        <v>0</v>
      </c>
      <c r="F69" s="60">
        <f t="shared" si="23"/>
        <v>18</v>
      </c>
      <c r="G69" s="74">
        <f t="shared" si="23"/>
        <v>2.7459</v>
      </c>
      <c r="H69" s="52">
        <f t="shared" si="23"/>
        <v>0</v>
      </c>
      <c r="I69" s="10">
        <f t="shared" si="23"/>
        <v>0</v>
      </c>
      <c r="J69" s="58">
        <f t="shared" si="23"/>
        <v>2.7459</v>
      </c>
      <c r="K69" s="60">
        <f t="shared" si="23"/>
        <v>22179231</v>
      </c>
    </row>
    <row r="70" spans="1:11" ht="15.75" customHeight="1">
      <c r="A70" s="3"/>
      <c r="B70" s="37" t="s">
        <v>50</v>
      </c>
      <c r="C70" s="10">
        <f>D70+E70+F70</f>
        <v>16</v>
      </c>
      <c r="D70" s="10">
        <v>0</v>
      </c>
      <c r="E70" s="10">
        <v>0</v>
      </c>
      <c r="F70" s="10">
        <v>16</v>
      </c>
      <c r="G70" s="32">
        <f>H70+I70+J70</f>
        <v>2.6369</v>
      </c>
      <c r="H70" s="52">
        <v>0</v>
      </c>
      <c r="I70" s="10">
        <v>0</v>
      </c>
      <c r="J70" s="32">
        <v>2.6369</v>
      </c>
      <c r="K70" s="10">
        <v>21089233</v>
      </c>
    </row>
    <row r="71" spans="1:11" ht="15.75" customHeight="1">
      <c r="A71" s="3"/>
      <c r="B71" s="37" t="s">
        <v>51</v>
      </c>
      <c r="C71" s="10">
        <f>D71+E71+F71</f>
        <v>2</v>
      </c>
      <c r="D71" s="10">
        <v>0</v>
      </c>
      <c r="E71" s="10">
        <v>0</v>
      </c>
      <c r="F71" s="10">
        <v>2</v>
      </c>
      <c r="G71" s="32">
        <f>H71+I71+J71</f>
        <v>0.109</v>
      </c>
      <c r="H71" s="52">
        <v>0</v>
      </c>
      <c r="I71" s="10">
        <v>0</v>
      </c>
      <c r="J71" s="32">
        <v>0.109</v>
      </c>
      <c r="K71" s="10">
        <v>1089998</v>
      </c>
    </row>
    <row r="72" spans="1:11" ht="15.75" customHeight="1">
      <c r="A72" s="3" t="s">
        <v>32</v>
      </c>
      <c r="B72" s="4"/>
      <c r="C72" s="60">
        <f aca="true" t="shared" si="24" ref="C72:K72">SUM(C73)</f>
        <v>45</v>
      </c>
      <c r="D72" s="60">
        <f t="shared" si="24"/>
        <v>0</v>
      </c>
      <c r="E72" s="60">
        <f t="shared" si="24"/>
        <v>20</v>
      </c>
      <c r="F72" s="60">
        <f t="shared" si="24"/>
        <v>25</v>
      </c>
      <c r="G72" s="74">
        <f t="shared" si="24"/>
        <v>4.341246</v>
      </c>
      <c r="H72" s="59">
        <f t="shared" si="24"/>
        <v>0</v>
      </c>
      <c r="I72" s="62">
        <f t="shared" si="24"/>
        <v>2.807175</v>
      </c>
      <c r="J72" s="58">
        <f t="shared" si="24"/>
        <v>1.534071</v>
      </c>
      <c r="K72" s="60">
        <f t="shared" si="24"/>
        <v>12948299</v>
      </c>
    </row>
    <row r="73" spans="1:12" ht="15.75" customHeight="1">
      <c r="A73" s="3"/>
      <c r="B73" s="3" t="s">
        <v>15</v>
      </c>
      <c r="C73" s="60">
        <f>SUM(C74:C74)</f>
        <v>45</v>
      </c>
      <c r="D73" s="60">
        <f>SUM(D74:D74)</f>
        <v>0</v>
      </c>
      <c r="E73" s="60">
        <f>SUM(E74:E74)</f>
        <v>20</v>
      </c>
      <c r="F73" s="60">
        <f>SUM(F74:F74)</f>
        <v>25</v>
      </c>
      <c r="G73" s="74">
        <f>SUM(G74:G74)</f>
        <v>4.341246</v>
      </c>
      <c r="H73" s="59">
        <v>0</v>
      </c>
      <c r="I73" s="62">
        <f>SUM(I74:I74)</f>
        <v>2.807175</v>
      </c>
      <c r="J73" s="58">
        <f>SUM(J74:J74)</f>
        <v>1.534071</v>
      </c>
      <c r="K73" s="60">
        <f>SUM(K74:K74)</f>
        <v>12948299</v>
      </c>
      <c r="L73" s="36"/>
    </row>
    <row r="74" spans="1:12" ht="15.75" customHeight="1">
      <c r="A74" s="3"/>
      <c r="B74" s="34" t="s">
        <v>99</v>
      </c>
      <c r="C74" s="10">
        <f>D74+E74+F74</f>
        <v>45</v>
      </c>
      <c r="D74" s="10">
        <v>0</v>
      </c>
      <c r="E74" s="10">
        <v>20</v>
      </c>
      <c r="F74" s="10">
        <v>25</v>
      </c>
      <c r="G74" s="32">
        <f>H74+I74+J74</f>
        <v>4.341246</v>
      </c>
      <c r="H74" s="52">
        <v>0</v>
      </c>
      <c r="I74" s="64">
        <v>2.807175</v>
      </c>
      <c r="J74" s="32">
        <v>1.534071</v>
      </c>
      <c r="K74" s="10">
        <v>12948299</v>
      </c>
      <c r="L74" s="36"/>
    </row>
    <row r="75" spans="1:11" ht="15.75" customHeight="1">
      <c r="A75" s="3" t="s">
        <v>33</v>
      </c>
      <c r="B75" s="4"/>
      <c r="C75" s="60">
        <f aca="true" t="shared" si="25" ref="C75:K75">SUM(C76)</f>
        <v>151</v>
      </c>
      <c r="D75" s="60">
        <f t="shared" si="25"/>
        <v>19</v>
      </c>
      <c r="E75" s="60">
        <f t="shared" si="25"/>
        <v>83</v>
      </c>
      <c r="F75" s="60">
        <f t="shared" si="25"/>
        <v>49</v>
      </c>
      <c r="G75" s="74">
        <f t="shared" si="25"/>
        <v>9.366999</v>
      </c>
      <c r="H75" s="61">
        <f t="shared" si="25"/>
        <v>0.301786</v>
      </c>
      <c r="I75" s="62">
        <f t="shared" si="25"/>
        <v>6.736789</v>
      </c>
      <c r="J75" s="58">
        <f t="shared" si="25"/>
        <v>2.328424</v>
      </c>
      <c r="K75" s="60">
        <f t="shared" si="25"/>
        <v>56063090</v>
      </c>
    </row>
    <row r="76" spans="1:11" ht="15.75" customHeight="1">
      <c r="A76" s="3"/>
      <c r="B76" s="3" t="s">
        <v>15</v>
      </c>
      <c r="C76" s="60">
        <f aca="true" t="shared" si="26" ref="C76:K76">SUM(C77:C82)</f>
        <v>151</v>
      </c>
      <c r="D76" s="60">
        <f t="shared" si="26"/>
        <v>19</v>
      </c>
      <c r="E76" s="60">
        <f t="shared" si="26"/>
        <v>83</v>
      </c>
      <c r="F76" s="60">
        <f t="shared" si="26"/>
        <v>49</v>
      </c>
      <c r="G76" s="74">
        <f t="shared" si="26"/>
        <v>9.366999</v>
      </c>
      <c r="H76" s="61">
        <f t="shared" si="26"/>
        <v>0.301786</v>
      </c>
      <c r="I76" s="62">
        <f t="shared" si="26"/>
        <v>6.736789</v>
      </c>
      <c r="J76" s="58">
        <f t="shared" si="26"/>
        <v>2.328424</v>
      </c>
      <c r="K76" s="60">
        <f t="shared" si="26"/>
        <v>56063090</v>
      </c>
    </row>
    <row r="77" spans="1:11" ht="15.75" customHeight="1">
      <c r="A77" s="36"/>
      <c r="B77" s="38" t="s">
        <v>82</v>
      </c>
      <c r="C77" s="10">
        <f aca="true" t="shared" si="27" ref="C77:C82">D77+E77+F77</f>
        <v>47</v>
      </c>
      <c r="D77" s="10">
        <v>0</v>
      </c>
      <c r="E77" s="10">
        <v>10</v>
      </c>
      <c r="F77" s="10">
        <v>37</v>
      </c>
      <c r="G77" s="32">
        <f aca="true" t="shared" si="28" ref="G77:G82">H77+I77+J77</f>
        <v>2.256123</v>
      </c>
      <c r="H77" s="52">
        <v>0</v>
      </c>
      <c r="I77" s="64">
        <v>0.275402</v>
      </c>
      <c r="J77" s="32">
        <v>1.980721</v>
      </c>
      <c r="K77" s="10">
        <v>33771636</v>
      </c>
    </row>
    <row r="78" spans="1:11" ht="15.75" customHeight="1">
      <c r="A78" s="36"/>
      <c r="B78" s="38" t="s">
        <v>83</v>
      </c>
      <c r="C78" s="10">
        <f t="shared" si="27"/>
        <v>39</v>
      </c>
      <c r="D78" s="10">
        <v>19</v>
      </c>
      <c r="E78" s="10">
        <v>8</v>
      </c>
      <c r="F78" s="10">
        <v>12</v>
      </c>
      <c r="G78" s="32">
        <f t="shared" si="28"/>
        <v>1.7686800000000003</v>
      </c>
      <c r="H78" s="63">
        <v>0.301786</v>
      </c>
      <c r="I78" s="64">
        <v>1.119191</v>
      </c>
      <c r="J78" s="32">
        <v>0.347703</v>
      </c>
      <c r="K78" s="10">
        <v>7191041</v>
      </c>
    </row>
    <row r="79" spans="1:11" ht="15.75" customHeight="1">
      <c r="A79" s="36"/>
      <c r="B79" s="38" t="s">
        <v>84</v>
      </c>
      <c r="C79" s="10">
        <f t="shared" si="27"/>
        <v>7</v>
      </c>
      <c r="D79" s="10">
        <v>0</v>
      </c>
      <c r="E79" s="10">
        <v>7</v>
      </c>
      <c r="F79" s="10">
        <v>0</v>
      </c>
      <c r="G79" s="32">
        <f t="shared" si="28"/>
        <v>2.178645</v>
      </c>
      <c r="H79" s="52">
        <v>0</v>
      </c>
      <c r="I79" s="64">
        <v>2.178645</v>
      </c>
      <c r="J79" s="10">
        <v>0</v>
      </c>
      <c r="K79" s="10">
        <v>14735085</v>
      </c>
    </row>
    <row r="80" spans="1:11" ht="15.75" customHeight="1">
      <c r="A80" s="36"/>
      <c r="B80" s="38" t="s">
        <v>85</v>
      </c>
      <c r="C80" s="10">
        <f t="shared" si="27"/>
        <v>26</v>
      </c>
      <c r="D80" s="10">
        <v>0</v>
      </c>
      <c r="E80" s="10">
        <v>26</v>
      </c>
      <c r="F80" s="10">
        <v>0</v>
      </c>
      <c r="G80" s="32">
        <f t="shared" si="28"/>
        <v>1.0968</v>
      </c>
      <c r="H80" s="52">
        <v>0</v>
      </c>
      <c r="I80" s="64">
        <v>1.0968</v>
      </c>
      <c r="J80" s="10">
        <v>0</v>
      </c>
      <c r="K80" s="10">
        <v>365328</v>
      </c>
    </row>
    <row r="81" spans="1:11" ht="15.75" customHeight="1">
      <c r="A81" s="36"/>
      <c r="B81" s="38" t="s">
        <v>86</v>
      </c>
      <c r="C81" s="10">
        <f t="shared" si="27"/>
        <v>2</v>
      </c>
      <c r="D81" s="10">
        <v>0</v>
      </c>
      <c r="E81" s="10">
        <v>2</v>
      </c>
      <c r="F81" s="10">
        <v>0</v>
      </c>
      <c r="G81" s="32">
        <f t="shared" si="28"/>
        <v>0.936978</v>
      </c>
      <c r="H81" s="52">
        <v>0</v>
      </c>
      <c r="I81" s="64">
        <v>0.936978</v>
      </c>
      <c r="J81" s="10">
        <v>0</v>
      </c>
      <c r="K81" s="10">
        <v>0</v>
      </c>
    </row>
    <row r="82" spans="1:11" ht="15.75" customHeight="1">
      <c r="A82" s="36"/>
      <c r="B82" s="38" t="s">
        <v>87</v>
      </c>
      <c r="C82" s="10">
        <f t="shared" si="27"/>
        <v>30</v>
      </c>
      <c r="D82" s="10">
        <v>0</v>
      </c>
      <c r="E82" s="10">
        <v>30</v>
      </c>
      <c r="F82" s="10">
        <v>0</v>
      </c>
      <c r="G82" s="32">
        <f t="shared" si="28"/>
        <v>1.129773</v>
      </c>
      <c r="H82" s="52">
        <v>0</v>
      </c>
      <c r="I82" s="64">
        <v>1.129773</v>
      </c>
      <c r="J82" s="10">
        <v>0</v>
      </c>
      <c r="K82" s="10">
        <v>0</v>
      </c>
    </row>
    <row r="83" spans="1:11" ht="15.75" customHeight="1">
      <c r="A83" s="3" t="s">
        <v>19</v>
      </c>
      <c r="B83" s="4"/>
      <c r="C83" s="60">
        <f>C84</f>
        <v>14</v>
      </c>
      <c r="D83" s="60">
        <f aca="true" t="shared" si="29" ref="D83:K83">D84</f>
        <v>8</v>
      </c>
      <c r="E83" s="60">
        <f t="shared" si="29"/>
        <v>1</v>
      </c>
      <c r="F83" s="60">
        <f t="shared" si="29"/>
        <v>5</v>
      </c>
      <c r="G83" s="74">
        <f t="shared" si="29"/>
        <v>0.13947099999999998</v>
      </c>
      <c r="H83" s="61">
        <f>H84</f>
        <v>0.07045699999999999</v>
      </c>
      <c r="I83" s="62">
        <f>I84</f>
        <v>0.0097</v>
      </c>
      <c r="J83" s="58">
        <f>J84</f>
        <v>0.059314</v>
      </c>
      <c r="K83" s="60">
        <f t="shared" si="29"/>
        <v>7533492</v>
      </c>
    </row>
    <row r="84" spans="1:11" ht="15.75" customHeight="1">
      <c r="A84" s="3"/>
      <c r="B84" s="5" t="s">
        <v>23</v>
      </c>
      <c r="C84" s="60">
        <f>SUM(C85:C87)</f>
        <v>14</v>
      </c>
      <c r="D84" s="60">
        <f aca="true" t="shared" si="30" ref="D84:K84">SUM(D85:D87)</f>
        <v>8</v>
      </c>
      <c r="E84" s="60">
        <f t="shared" si="30"/>
        <v>1</v>
      </c>
      <c r="F84" s="60">
        <f t="shared" si="30"/>
        <v>5</v>
      </c>
      <c r="G84" s="74">
        <f t="shared" si="30"/>
        <v>0.13947099999999998</v>
      </c>
      <c r="H84" s="61">
        <f t="shared" si="30"/>
        <v>0.07045699999999999</v>
      </c>
      <c r="I84" s="62">
        <f t="shared" si="30"/>
        <v>0.0097</v>
      </c>
      <c r="J84" s="58">
        <f t="shared" si="30"/>
        <v>0.059314</v>
      </c>
      <c r="K84" s="60">
        <f t="shared" si="30"/>
        <v>7533492</v>
      </c>
    </row>
    <row r="85" spans="1:11" ht="15.75" customHeight="1">
      <c r="A85" s="36"/>
      <c r="B85" s="39" t="s">
        <v>73</v>
      </c>
      <c r="C85" s="10">
        <f>D85+E85+F85</f>
        <v>2</v>
      </c>
      <c r="D85" s="10">
        <v>0</v>
      </c>
      <c r="E85" s="10">
        <v>1</v>
      </c>
      <c r="F85" s="10">
        <v>1</v>
      </c>
      <c r="G85" s="32">
        <f>H85+I85+J85</f>
        <v>0.013000000000000001</v>
      </c>
      <c r="H85" s="52">
        <v>0</v>
      </c>
      <c r="I85" s="64">
        <v>0.0097</v>
      </c>
      <c r="J85" s="32">
        <v>0.0033</v>
      </c>
      <c r="K85" s="10">
        <v>145530</v>
      </c>
    </row>
    <row r="86" spans="1:11" ht="15.75" customHeight="1">
      <c r="A86" s="36"/>
      <c r="B86" s="39" t="s">
        <v>74</v>
      </c>
      <c r="C86" s="10">
        <f>D86+E86+F86</f>
        <v>5</v>
      </c>
      <c r="D86" s="10">
        <v>3</v>
      </c>
      <c r="E86" s="10">
        <v>0</v>
      </c>
      <c r="F86" s="10">
        <v>2</v>
      </c>
      <c r="G86" s="32">
        <f>H86+I86+J86</f>
        <v>0.0846</v>
      </c>
      <c r="H86" s="63">
        <v>0.0607</v>
      </c>
      <c r="I86" s="10">
        <v>0</v>
      </c>
      <c r="J86" s="32">
        <v>0.0239</v>
      </c>
      <c r="K86" s="10">
        <v>5802625</v>
      </c>
    </row>
    <row r="87" spans="1:11" ht="15.75" customHeight="1">
      <c r="A87" s="36"/>
      <c r="B87" s="39" t="s">
        <v>75</v>
      </c>
      <c r="C87" s="10">
        <f>D87+E87+F87</f>
        <v>7</v>
      </c>
      <c r="D87" s="10">
        <v>5</v>
      </c>
      <c r="E87" s="10">
        <v>0</v>
      </c>
      <c r="F87" s="10">
        <v>2</v>
      </c>
      <c r="G87" s="32">
        <f>H87+I87+J87</f>
        <v>0.041871</v>
      </c>
      <c r="H87" s="63">
        <v>0.009757</v>
      </c>
      <c r="I87" s="10">
        <v>0</v>
      </c>
      <c r="J87" s="32">
        <v>0.032114</v>
      </c>
      <c r="K87" s="10">
        <v>1585337</v>
      </c>
    </row>
    <row r="88" spans="1:11" ht="15.75" customHeight="1">
      <c r="A88" s="5" t="s">
        <v>34</v>
      </c>
      <c r="B88" s="4"/>
      <c r="C88" s="60">
        <f>SUM(C89)</f>
        <v>13</v>
      </c>
      <c r="D88" s="60">
        <f>SUM(D89)</f>
        <v>0</v>
      </c>
      <c r="E88" s="60">
        <f aca="true" t="shared" si="31" ref="E88:K88">SUM(E89)</f>
        <v>0</v>
      </c>
      <c r="F88" s="60">
        <f t="shared" si="31"/>
        <v>13</v>
      </c>
      <c r="G88" s="74">
        <f t="shared" si="31"/>
        <v>0.06787</v>
      </c>
      <c r="H88" s="59">
        <f t="shared" si="31"/>
        <v>0</v>
      </c>
      <c r="I88" s="60">
        <f t="shared" si="31"/>
        <v>0</v>
      </c>
      <c r="J88" s="58">
        <f t="shared" si="31"/>
        <v>0.06787</v>
      </c>
      <c r="K88" s="60">
        <f t="shared" si="31"/>
        <v>1621443</v>
      </c>
    </row>
    <row r="89" spans="1:11" ht="15.75" customHeight="1">
      <c r="A89" s="3"/>
      <c r="B89" s="5" t="s">
        <v>70</v>
      </c>
      <c r="C89" s="60">
        <f aca="true" t="shared" si="32" ref="C89:K89">SUM(C90:C90)</f>
        <v>13</v>
      </c>
      <c r="D89" s="60">
        <f t="shared" si="32"/>
        <v>0</v>
      </c>
      <c r="E89" s="60">
        <f t="shared" si="32"/>
        <v>0</v>
      </c>
      <c r="F89" s="60">
        <f t="shared" si="32"/>
        <v>13</v>
      </c>
      <c r="G89" s="74">
        <f t="shared" si="32"/>
        <v>0.06787</v>
      </c>
      <c r="H89" s="59" t="s">
        <v>1</v>
      </c>
      <c r="I89" s="60" t="s">
        <v>71</v>
      </c>
      <c r="J89" s="58">
        <f t="shared" si="32"/>
        <v>0.06787</v>
      </c>
      <c r="K89" s="60">
        <f t="shared" si="32"/>
        <v>1621443</v>
      </c>
    </row>
    <row r="90" spans="1:11" ht="15.75" customHeight="1">
      <c r="A90" s="3"/>
      <c r="B90" s="2" t="s">
        <v>69</v>
      </c>
      <c r="C90" s="10">
        <f aca="true" t="shared" si="33" ref="C90:C98">D90+E90+F90</f>
        <v>13</v>
      </c>
      <c r="D90" s="10">
        <v>0</v>
      </c>
      <c r="E90" s="10">
        <v>0</v>
      </c>
      <c r="F90" s="10">
        <v>13</v>
      </c>
      <c r="G90" s="32">
        <f>H90+I90+J90</f>
        <v>0.06787</v>
      </c>
      <c r="H90" s="52">
        <v>0</v>
      </c>
      <c r="I90" s="10">
        <v>0</v>
      </c>
      <c r="J90" s="32">
        <v>0.06787</v>
      </c>
      <c r="K90" s="10">
        <v>1621443</v>
      </c>
    </row>
    <row r="91" spans="1:11" ht="15.75" customHeight="1">
      <c r="A91" s="5" t="s">
        <v>35</v>
      </c>
      <c r="B91" s="4"/>
      <c r="C91" s="60">
        <f>SUM(C92:C98)</f>
        <v>11</v>
      </c>
      <c r="D91" s="60">
        <f aca="true" t="shared" si="34" ref="D91:K91">SUM(D92:D98)</f>
        <v>2</v>
      </c>
      <c r="E91" s="60">
        <f t="shared" si="34"/>
        <v>9</v>
      </c>
      <c r="F91" s="60">
        <f t="shared" si="34"/>
        <v>0</v>
      </c>
      <c r="G91" s="74">
        <f t="shared" si="34"/>
        <v>6.093884</v>
      </c>
      <c r="H91" s="61">
        <f>SUM(H92:H98)</f>
        <v>0.0087</v>
      </c>
      <c r="I91" s="62">
        <f>SUM(I92:I98)</f>
        <v>6.085184</v>
      </c>
      <c r="J91" s="60">
        <f>SUM(J92:J98)</f>
        <v>0</v>
      </c>
      <c r="K91" s="60">
        <f t="shared" si="34"/>
        <v>2778783</v>
      </c>
    </row>
    <row r="92" spans="1:11" ht="18" customHeight="1">
      <c r="A92" s="36"/>
      <c r="B92" s="39" t="s">
        <v>76</v>
      </c>
      <c r="C92" s="10">
        <f t="shared" si="33"/>
        <v>1</v>
      </c>
      <c r="D92" s="10">
        <v>0</v>
      </c>
      <c r="E92" s="10">
        <v>1</v>
      </c>
      <c r="F92" s="10">
        <v>0</v>
      </c>
      <c r="G92" s="32">
        <f aca="true" t="shared" si="35" ref="G92:G98">H92+I92+J92</f>
        <v>0.011171</v>
      </c>
      <c r="H92" s="52">
        <v>0</v>
      </c>
      <c r="I92" s="64">
        <v>0.011171</v>
      </c>
      <c r="J92" s="10">
        <v>0</v>
      </c>
      <c r="K92" s="10">
        <v>201078</v>
      </c>
    </row>
    <row r="93" spans="1:11" ht="18" customHeight="1">
      <c r="A93" s="36"/>
      <c r="B93" s="39" t="s">
        <v>77</v>
      </c>
      <c r="C93" s="10">
        <f t="shared" si="33"/>
        <v>2</v>
      </c>
      <c r="D93" s="10">
        <v>2</v>
      </c>
      <c r="E93" s="10">
        <v>0</v>
      </c>
      <c r="F93" s="10">
        <v>0</v>
      </c>
      <c r="G93" s="32">
        <f t="shared" si="35"/>
        <v>0.0087</v>
      </c>
      <c r="H93" s="63">
        <v>0.0087</v>
      </c>
      <c r="I93" s="10">
        <v>0</v>
      </c>
      <c r="J93" s="10">
        <v>0</v>
      </c>
      <c r="K93" s="10">
        <v>66990</v>
      </c>
    </row>
    <row r="94" spans="1:11" ht="18" customHeight="1">
      <c r="A94" s="36"/>
      <c r="B94" s="39" t="s">
        <v>77</v>
      </c>
      <c r="C94" s="10">
        <f t="shared" si="33"/>
        <v>1</v>
      </c>
      <c r="D94" s="10">
        <v>0</v>
      </c>
      <c r="E94" s="10">
        <v>1</v>
      </c>
      <c r="F94" s="10">
        <v>0</v>
      </c>
      <c r="G94" s="32">
        <f t="shared" si="35"/>
        <v>0.0253</v>
      </c>
      <c r="H94" s="52">
        <v>0</v>
      </c>
      <c r="I94" s="64">
        <v>0.0253</v>
      </c>
      <c r="J94" s="10">
        <v>0</v>
      </c>
      <c r="K94" s="10">
        <v>18722</v>
      </c>
    </row>
    <row r="95" spans="1:11" ht="18" customHeight="1">
      <c r="A95" s="36"/>
      <c r="B95" s="39" t="s">
        <v>78</v>
      </c>
      <c r="C95" s="10">
        <f t="shared" si="33"/>
        <v>2</v>
      </c>
      <c r="D95" s="10">
        <v>0</v>
      </c>
      <c r="E95" s="10">
        <v>2</v>
      </c>
      <c r="F95" s="10">
        <v>0</v>
      </c>
      <c r="G95" s="32">
        <f t="shared" si="35"/>
        <v>0.105813</v>
      </c>
      <c r="H95" s="52">
        <v>0</v>
      </c>
      <c r="I95" s="64">
        <v>0.105813</v>
      </c>
      <c r="J95" s="10">
        <v>0</v>
      </c>
      <c r="K95" s="10">
        <v>433521</v>
      </c>
    </row>
    <row r="96" spans="1:11" ht="18" customHeight="1">
      <c r="A96" s="36"/>
      <c r="B96" s="39" t="s">
        <v>79</v>
      </c>
      <c r="C96" s="10">
        <f t="shared" si="33"/>
        <v>1</v>
      </c>
      <c r="D96" s="10">
        <v>0</v>
      </c>
      <c r="E96" s="10">
        <v>1</v>
      </c>
      <c r="F96" s="10">
        <v>0</v>
      </c>
      <c r="G96" s="32">
        <f t="shared" si="35"/>
        <v>0.0085</v>
      </c>
      <c r="H96" s="52">
        <v>0</v>
      </c>
      <c r="I96" s="64">
        <v>0.0085</v>
      </c>
      <c r="J96" s="10">
        <v>0</v>
      </c>
      <c r="K96" s="10">
        <v>13600</v>
      </c>
    </row>
    <row r="97" spans="1:11" ht="18" customHeight="1">
      <c r="A97" s="36"/>
      <c r="B97" s="39" t="s">
        <v>80</v>
      </c>
      <c r="C97" s="10">
        <f t="shared" si="33"/>
        <v>2</v>
      </c>
      <c r="D97" s="10">
        <v>0</v>
      </c>
      <c r="E97" s="10">
        <v>2</v>
      </c>
      <c r="F97" s="10">
        <v>0</v>
      </c>
      <c r="G97" s="32">
        <f t="shared" si="35"/>
        <v>5.3976</v>
      </c>
      <c r="H97" s="52">
        <v>0</v>
      </c>
      <c r="I97" s="64">
        <v>5.3976</v>
      </c>
      <c r="J97" s="10">
        <v>0</v>
      </c>
      <c r="K97" s="10">
        <v>917592</v>
      </c>
    </row>
    <row r="98" spans="1:11" ht="18" customHeight="1">
      <c r="A98" s="5"/>
      <c r="B98" s="39" t="s">
        <v>81</v>
      </c>
      <c r="C98" s="10">
        <f t="shared" si="33"/>
        <v>2</v>
      </c>
      <c r="D98" s="10">
        <v>0</v>
      </c>
      <c r="E98" s="10">
        <v>2</v>
      </c>
      <c r="F98" s="10">
        <v>0</v>
      </c>
      <c r="G98" s="32">
        <f t="shared" si="35"/>
        <v>0.5368</v>
      </c>
      <c r="H98" s="52">
        <f>SUM(H99:H99)</f>
        <v>0</v>
      </c>
      <c r="I98" s="64">
        <v>0.5368</v>
      </c>
      <c r="J98" s="10">
        <f>SUM(J99:J99)</f>
        <v>0</v>
      </c>
      <c r="K98" s="10">
        <v>1127280</v>
      </c>
    </row>
    <row r="99" spans="1:11" ht="15.75" customHeight="1">
      <c r="A99" s="36"/>
      <c r="B99" s="6"/>
      <c r="C99" s="10"/>
      <c r="D99" s="10"/>
      <c r="E99" s="10"/>
      <c r="F99" s="10"/>
      <c r="G99" s="75"/>
      <c r="H99" s="9"/>
      <c r="I99" s="9"/>
      <c r="J99" s="11"/>
      <c r="K99" s="10"/>
    </row>
    <row r="100" spans="1:11" ht="15.75" customHeight="1">
      <c r="A100" s="40"/>
      <c r="B100" s="7"/>
      <c r="C100" s="66"/>
      <c r="D100" s="66"/>
      <c r="E100" s="66"/>
      <c r="F100" s="66"/>
      <c r="G100" s="76"/>
      <c r="H100" s="42"/>
      <c r="I100" s="41"/>
      <c r="J100" s="42"/>
      <c r="K100" s="66"/>
    </row>
    <row r="101" spans="2:11" s="43" customFormat="1" ht="16.5">
      <c r="B101" s="21"/>
      <c r="C101" s="67"/>
      <c r="D101" s="67"/>
      <c r="E101" s="67"/>
      <c r="F101" s="67"/>
      <c r="G101" s="77"/>
      <c r="H101" s="21"/>
      <c r="I101" s="21"/>
      <c r="J101" s="21"/>
      <c r="K101" s="44" t="s">
        <v>108</v>
      </c>
    </row>
    <row r="102" spans="2:27" s="53" customFormat="1" ht="15" customHeight="1">
      <c r="B102" s="54"/>
      <c r="C102" s="68"/>
      <c r="D102" s="69"/>
      <c r="E102" s="69"/>
      <c r="F102" s="69"/>
      <c r="G102" s="1" t="s">
        <v>110</v>
      </c>
      <c r="H102" s="54"/>
      <c r="I102" s="54"/>
      <c r="K102" s="55"/>
      <c r="L102" s="55"/>
      <c r="M102" s="55"/>
      <c r="W102" s="55"/>
      <c r="AA102" s="56"/>
    </row>
    <row r="103" spans="1:13" s="53" customFormat="1" ht="15" customHeight="1">
      <c r="A103" s="57" t="s">
        <v>20</v>
      </c>
      <c r="B103" s="54"/>
      <c r="C103" s="57" t="s">
        <v>21</v>
      </c>
      <c r="D103" s="69"/>
      <c r="E103" s="69"/>
      <c r="F103" s="69"/>
      <c r="G103" s="68"/>
      <c r="H103" s="54"/>
      <c r="I103" s="54"/>
      <c r="J103" s="1" t="s">
        <v>111</v>
      </c>
      <c r="K103" s="69"/>
      <c r="L103" s="54"/>
      <c r="M103" s="54"/>
    </row>
    <row r="104" spans="1:11" s="54" customFormat="1" ht="15" customHeight="1">
      <c r="A104" s="53"/>
      <c r="B104" s="57"/>
      <c r="C104" s="68"/>
      <c r="D104" s="69"/>
      <c r="E104" s="69"/>
      <c r="F104" s="69"/>
      <c r="G104" s="57" t="s">
        <v>112</v>
      </c>
      <c r="K104" s="55"/>
    </row>
    <row r="105" spans="1:11" ht="16.5">
      <c r="A105" s="46"/>
      <c r="B105" s="45"/>
      <c r="C105" s="70"/>
      <c r="D105" s="71"/>
      <c r="E105" s="71"/>
      <c r="F105" s="71"/>
      <c r="G105" s="71"/>
      <c r="H105" s="47"/>
      <c r="I105" s="47"/>
      <c r="J105" s="47"/>
      <c r="K105" s="48"/>
    </row>
    <row r="106" spans="1:11" ht="16.5">
      <c r="A106" s="45" t="s">
        <v>36</v>
      </c>
      <c r="B106" s="49"/>
      <c r="C106" s="70"/>
      <c r="D106" s="70"/>
      <c r="E106" s="70"/>
      <c r="F106" s="71"/>
      <c r="G106" s="70"/>
      <c r="H106" s="47"/>
      <c r="I106" s="47"/>
      <c r="J106" s="47"/>
      <c r="K106" s="70"/>
    </row>
    <row r="107" spans="1:11" ht="16.5">
      <c r="A107" s="45" t="s">
        <v>37</v>
      </c>
      <c r="B107" s="46"/>
      <c r="C107" s="49"/>
      <c r="D107" s="49"/>
      <c r="E107" s="49"/>
      <c r="F107" s="49"/>
      <c r="G107" s="49"/>
      <c r="H107" s="49"/>
      <c r="I107" s="49"/>
      <c r="J107" s="47"/>
      <c r="K107" s="71"/>
    </row>
    <row r="108" spans="1:11" ht="16.5">
      <c r="A108" s="46" t="s">
        <v>38</v>
      </c>
      <c r="B108" s="47"/>
      <c r="C108" s="70"/>
      <c r="D108" s="70"/>
      <c r="E108" s="70"/>
      <c r="F108" s="70"/>
      <c r="G108" s="70"/>
      <c r="H108" s="46"/>
      <c r="I108" s="46"/>
      <c r="J108" s="47"/>
      <c r="K108" s="50"/>
    </row>
    <row r="109" spans="1:11" ht="16.5">
      <c r="A109" s="46" t="s">
        <v>39</v>
      </c>
      <c r="B109" s="47"/>
      <c r="C109" s="71"/>
      <c r="D109" s="71"/>
      <c r="E109" s="71"/>
      <c r="F109" s="71"/>
      <c r="G109" s="71"/>
      <c r="H109" s="47"/>
      <c r="I109" s="47"/>
      <c r="J109" s="47"/>
      <c r="K109" s="50"/>
    </row>
    <row r="110" spans="1:11" ht="16.5">
      <c r="A110" s="51"/>
      <c r="B110" s="47"/>
      <c r="C110" s="71"/>
      <c r="D110" s="71"/>
      <c r="E110" s="71"/>
      <c r="F110" s="71"/>
      <c r="G110" s="71"/>
      <c r="H110" s="47"/>
      <c r="I110" s="47"/>
      <c r="J110" s="47"/>
      <c r="K110" s="71"/>
    </row>
  </sheetData>
  <sheetProtection/>
  <mergeCells count="5">
    <mergeCell ref="A3:K3"/>
    <mergeCell ref="A6:B7"/>
    <mergeCell ref="C6:F6"/>
    <mergeCell ref="G6:J6"/>
    <mergeCell ref="K6:K7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8" r:id="rId1"/>
  <headerFooter alignWithMargins="0">
    <oddFooter>&amp;C第&amp;P頁</oddFooter>
  </headerFooter>
  <ignoredErrors>
    <ignoredError sqref="G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工程用地取得</dc:title>
  <dc:subject>工程用地取得</dc:subject>
  <dc:creator>經濟部水利署</dc:creator>
  <cp:keywords>統計</cp:keywords>
  <dc:description/>
  <cp:lastModifiedBy>張佩宜</cp:lastModifiedBy>
  <cp:lastPrinted>2017-03-29T00:51:18Z</cp:lastPrinted>
  <dcterms:created xsi:type="dcterms:W3CDTF">2001-02-01T01:28:11Z</dcterms:created>
  <dcterms:modified xsi:type="dcterms:W3CDTF">2017-03-30T02:41:02Z</dcterms:modified>
  <cp:category>I2Z</cp:category>
  <cp:version/>
  <cp:contentType/>
  <cp:contentStatus/>
</cp:coreProperties>
</file>