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2120" windowHeight="9030" activeTab="0"/>
  </bookViews>
  <sheets>
    <sheet name="Sheet1" sheetId="1" r:id="rId1"/>
    <sheet name="工作表1" sheetId="2" state="hidden" r:id="rId2"/>
    <sheet name="工作表2" sheetId="3" r:id="rId3"/>
  </sheets>
  <definedNames>
    <definedName name="_xlnm.Print_Area" localSheetId="0">'Sheet1'!$A$1:$R$141</definedName>
  </definedNames>
  <calcPr fullCalcOnLoad="1"/>
</workbook>
</file>

<file path=xl/sharedStrings.xml><?xml version="1.0" encoding="utf-8"?>
<sst xmlns="http://schemas.openxmlformats.org/spreadsheetml/2006/main" count="196" uniqueCount="105">
  <si>
    <t>基隆</t>
  </si>
  <si>
    <t>新竹</t>
  </si>
  <si>
    <t>阿里山</t>
  </si>
  <si>
    <t>高雄</t>
  </si>
  <si>
    <t>花蓮</t>
  </si>
  <si>
    <t>恆春</t>
  </si>
  <si>
    <t>成功</t>
  </si>
  <si>
    <t>嘉義</t>
  </si>
  <si>
    <t>大武</t>
  </si>
  <si>
    <t>東吉島</t>
  </si>
  <si>
    <t>蘭嶼</t>
  </si>
  <si>
    <t>澎湖</t>
  </si>
  <si>
    <t>彭佳嶼</t>
  </si>
  <si>
    <t>蘇澳</t>
  </si>
  <si>
    <t>日月潭</t>
  </si>
  <si>
    <t>臺中</t>
  </si>
  <si>
    <t>臺南</t>
  </si>
  <si>
    <t>臺北</t>
  </si>
  <si>
    <t>臺東</t>
  </si>
  <si>
    <t>淡水</t>
  </si>
  <si>
    <t>梧棲</t>
  </si>
  <si>
    <t>宜蘭</t>
  </si>
  <si>
    <t>玉山</t>
  </si>
  <si>
    <t>竹子湖</t>
  </si>
  <si>
    <t>單位：毫米</t>
  </si>
  <si>
    <t>T</t>
  </si>
  <si>
    <t>水利統計簡訊</t>
  </si>
  <si>
    <t xml:space="preserve">  　      2.枯水期為1月至4月及11、12月各月降雨量之總和。</t>
  </si>
  <si>
    <t>資料來源：中央氣象局。</t>
  </si>
  <si>
    <t>附　　註：1.豐水期為5月至10月各月降雨量之總和。</t>
  </si>
  <si>
    <t>%</t>
  </si>
  <si>
    <t>板橋</t>
  </si>
  <si>
    <t>金門</t>
  </si>
  <si>
    <t>馬祖</t>
  </si>
  <si>
    <t>鞍部</t>
  </si>
  <si>
    <t>桃園</t>
  </si>
  <si>
    <t>新屋</t>
  </si>
  <si>
    <t>苗栗</t>
  </si>
  <si>
    <t>彰化</t>
  </si>
  <si>
    <t>雲林</t>
  </si>
  <si>
    <t>屏東</t>
  </si>
  <si>
    <t>…</t>
  </si>
  <si>
    <t>鞍部</t>
  </si>
  <si>
    <t>　月別　　　　</t>
  </si>
  <si>
    <t>總計</t>
  </si>
  <si>
    <t>豐水期</t>
  </si>
  <si>
    <t>枯水期</t>
  </si>
  <si>
    <t>氣象
測站別</t>
  </si>
  <si>
    <t>雨量</t>
  </si>
  <si>
    <t>STA.294</t>
  </si>
  <si>
    <r>
      <t>4</t>
    </r>
    <r>
      <rPr>
        <sz val="11"/>
        <rFont val="標楷體"/>
        <family val="4"/>
      </rPr>
      <t>月</t>
    </r>
  </si>
  <si>
    <r>
      <t>5</t>
    </r>
    <r>
      <rPr>
        <sz val="11"/>
        <rFont val="標楷體"/>
        <family val="4"/>
      </rPr>
      <t>月</t>
    </r>
  </si>
  <si>
    <r>
      <t>6</t>
    </r>
    <r>
      <rPr>
        <sz val="11"/>
        <rFont val="標楷體"/>
        <family val="4"/>
      </rPr>
      <t>月</t>
    </r>
  </si>
  <si>
    <r>
      <t>7</t>
    </r>
    <r>
      <rPr>
        <sz val="11"/>
        <rFont val="標楷體"/>
        <family val="4"/>
      </rPr>
      <t>月</t>
    </r>
  </si>
  <si>
    <r>
      <t>8</t>
    </r>
    <r>
      <rPr>
        <sz val="11"/>
        <rFont val="標楷體"/>
        <family val="4"/>
      </rPr>
      <t>月</t>
    </r>
  </si>
  <si>
    <r>
      <t>9</t>
    </r>
    <r>
      <rPr>
        <sz val="11"/>
        <rFont val="標楷體"/>
        <family val="4"/>
      </rPr>
      <t>月</t>
    </r>
  </si>
  <si>
    <r>
      <t>10</t>
    </r>
    <r>
      <rPr>
        <sz val="11"/>
        <rFont val="標楷體"/>
        <family val="4"/>
      </rPr>
      <t>月</t>
    </r>
  </si>
  <si>
    <r>
      <t>11</t>
    </r>
    <r>
      <rPr>
        <sz val="11"/>
        <rFont val="標楷體"/>
        <family val="4"/>
      </rPr>
      <t>月</t>
    </r>
  </si>
  <si>
    <r>
      <t>12</t>
    </r>
    <r>
      <rPr>
        <sz val="11"/>
        <rFont val="標楷體"/>
        <family val="4"/>
      </rPr>
      <t>月</t>
    </r>
  </si>
  <si>
    <r>
      <rPr>
        <sz val="8"/>
        <rFont val="標楷體"/>
        <family val="4"/>
      </rPr>
      <t>氣象
測站別</t>
    </r>
  </si>
  <si>
    <r>
      <rPr>
        <sz val="11"/>
        <rFont val="標楷體"/>
        <family val="4"/>
      </rPr>
      <t>雨量</t>
    </r>
  </si>
  <si>
    <r>
      <rPr>
        <sz val="8"/>
        <rFont val="標楷體"/>
        <family val="4"/>
      </rPr>
      <t>　月別　　　　</t>
    </r>
  </si>
  <si>
    <r>
      <rPr>
        <sz val="11"/>
        <rFont val="標楷體"/>
        <family val="4"/>
      </rPr>
      <t>總計</t>
    </r>
  </si>
  <si>
    <r>
      <rPr>
        <sz val="11"/>
        <rFont val="標楷體"/>
        <family val="4"/>
      </rPr>
      <t>豐水期</t>
    </r>
  </si>
  <si>
    <r>
      <rPr>
        <sz val="11"/>
        <rFont val="標楷體"/>
        <family val="4"/>
      </rPr>
      <t>枯水期</t>
    </r>
  </si>
  <si>
    <r>
      <t>1</t>
    </r>
    <r>
      <rPr>
        <sz val="11"/>
        <rFont val="標楷體"/>
        <family val="4"/>
      </rPr>
      <t>月</t>
    </r>
  </si>
  <si>
    <r>
      <t>2</t>
    </r>
    <r>
      <rPr>
        <sz val="11"/>
        <rFont val="標楷體"/>
        <family val="4"/>
      </rPr>
      <t>月</t>
    </r>
  </si>
  <si>
    <r>
      <t>3</t>
    </r>
    <r>
      <rPr>
        <sz val="11"/>
        <rFont val="標楷體"/>
        <family val="4"/>
      </rPr>
      <t>月</t>
    </r>
  </si>
  <si>
    <r>
      <t>臺灣地區</t>
    </r>
    <r>
      <rPr>
        <sz val="14"/>
        <color indexed="56"/>
        <rFont val="Times New Roman"/>
        <family val="1"/>
      </rPr>
      <t>104</t>
    </r>
    <r>
      <rPr>
        <sz val="14"/>
        <color indexed="56"/>
        <rFont val="標楷體"/>
        <family val="4"/>
      </rPr>
      <t>年降雨量概況</t>
    </r>
  </si>
  <si>
    <r>
      <t xml:space="preserve">      </t>
    </r>
    <r>
      <rPr>
        <sz val="11"/>
        <rFont val="標楷體"/>
        <family val="4"/>
      </rPr>
      <t>編製單位：經濟部水利署主計室</t>
    </r>
  </si>
  <si>
    <t xml:space="preserve">  　      3."-" 表示雨量為0；"T" 表示雨跡，降水量小於0.1mm；"…"表無觀測資料。 </t>
  </si>
  <si>
    <r>
      <rPr>
        <sz val="8"/>
        <rFont val="標楷體"/>
        <family val="4"/>
      </rPr>
      <t>　月別　　　　</t>
    </r>
  </si>
  <si>
    <r>
      <rPr>
        <sz val="11"/>
        <rFont val="標楷體"/>
        <family val="4"/>
      </rPr>
      <t>總計</t>
    </r>
  </si>
  <si>
    <r>
      <rPr>
        <sz val="11"/>
        <rFont val="標楷體"/>
        <family val="4"/>
      </rPr>
      <t>豐水期</t>
    </r>
  </si>
  <si>
    <r>
      <rPr>
        <sz val="11"/>
        <rFont val="標楷體"/>
        <family val="4"/>
      </rPr>
      <t>枯水期</t>
    </r>
  </si>
  <si>
    <r>
      <t>1</t>
    </r>
    <r>
      <rPr>
        <sz val="11"/>
        <rFont val="標楷體"/>
        <family val="4"/>
      </rPr>
      <t>月</t>
    </r>
  </si>
  <si>
    <r>
      <t>2</t>
    </r>
    <r>
      <rPr>
        <sz val="11"/>
        <rFont val="標楷體"/>
        <family val="4"/>
      </rPr>
      <t>月</t>
    </r>
  </si>
  <si>
    <r>
      <t>3</t>
    </r>
    <r>
      <rPr>
        <sz val="11"/>
        <rFont val="標楷體"/>
        <family val="4"/>
      </rPr>
      <t>月</t>
    </r>
  </si>
  <si>
    <r>
      <t>5</t>
    </r>
    <r>
      <rPr>
        <sz val="11"/>
        <rFont val="標楷體"/>
        <family val="4"/>
      </rPr>
      <t>月</t>
    </r>
  </si>
  <si>
    <r>
      <t>6</t>
    </r>
    <r>
      <rPr>
        <sz val="11"/>
        <rFont val="標楷體"/>
        <family val="4"/>
      </rPr>
      <t>月</t>
    </r>
  </si>
  <si>
    <r>
      <t>8</t>
    </r>
    <r>
      <rPr>
        <sz val="11"/>
        <rFont val="標楷體"/>
        <family val="4"/>
      </rPr>
      <t>月</t>
    </r>
  </si>
  <si>
    <r>
      <t>9</t>
    </r>
    <r>
      <rPr>
        <sz val="11"/>
        <rFont val="標楷體"/>
        <family val="4"/>
      </rPr>
      <t>月</t>
    </r>
  </si>
  <si>
    <r>
      <t>11</t>
    </r>
    <r>
      <rPr>
        <sz val="11"/>
        <rFont val="標楷體"/>
        <family val="4"/>
      </rPr>
      <t>月</t>
    </r>
  </si>
  <si>
    <r>
      <t>12</t>
    </r>
    <r>
      <rPr>
        <sz val="11"/>
        <rFont val="標楷體"/>
        <family val="4"/>
      </rPr>
      <t>月</t>
    </r>
  </si>
  <si>
    <r>
      <rPr>
        <sz val="8"/>
        <rFont val="標楷體"/>
        <family val="4"/>
      </rPr>
      <t>氣象
測站別</t>
    </r>
  </si>
  <si>
    <r>
      <rPr>
        <sz val="11"/>
        <rFont val="標楷體"/>
        <family val="4"/>
      </rPr>
      <t>雨量</t>
    </r>
  </si>
  <si>
    <t>%</t>
  </si>
  <si>
    <t>基隆市中正區</t>
  </si>
  <si>
    <t>彭佳嶼</t>
  </si>
  <si>
    <t>北</t>
  </si>
  <si>
    <t>中</t>
  </si>
  <si>
    <t>臺北市北投區</t>
  </si>
  <si>
    <t>竹子湖</t>
  </si>
  <si>
    <t>南</t>
  </si>
  <si>
    <t>東</t>
  </si>
  <si>
    <t>新屋</t>
  </si>
  <si>
    <t>苗栗</t>
  </si>
  <si>
    <t>南投縣魚池鄉</t>
  </si>
  <si>
    <t>日月潭</t>
  </si>
  <si>
    <t>…</t>
  </si>
  <si>
    <t>宜蘭縣蘇澳鎮</t>
  </si>
  <si>
    <t>蘇澳</t>
  </si>
  <si>
    <t>蘭嶼</t>
  </si>
  <si>
    <r>
      <t>12</t>
    </r>
    <r>
      <rPr>
        <sz val="10"/>
        <rFont val="細明體"/>
        <family val="3"/>
      </rPr>
      <t>月</t>
    </r>
  </si>
  <si>
    <r>
      <t>105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17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星期一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</si>
</sst>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_);[Red]\(0.0\)"/>
    <numFmt numFmtId="178" formatCode="0.0000"/>
    <numFmt numFmtId="179" formatCode="0.000"/>
    <numFmt numFmtId="180" formatCode="0_);[Red]\(0\)"/>
    <numFmt numFmtId="181" formatCode="0.00_);[Red]\(0.00\)"/>
    <numFmt numFmtId="182" formatCode="#,##0.0_);[Red]\(#,##0.0\)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_ "/>
    <numFmt numFmtId="188" formatCode="0.00000_ "/>
    <numFmt numFmtId="189" formatCode="m&quot;月&quot;d&quot;日&quot;"/>
    <numFmt numFmtId="190" formatCode="_-&quot;$&quot;* #,##0.0_-;\-&quot;$&quot;* #,##0.0_-;_-&quot;$&quot;* &quot;-&quot;?_-;_-@_-"/>
    <numFmt numFmtId="191" formatCode="_-* #,##0.0_-;\-* #,##0.0_-;_-* &quot;-&quot;?_-;_-@_-"/>
    <numFmt numFmtId="192" formatCode="[$€-2]\ #,##0.00_);[Red]\([$€-2]\ #,##0.00\)"/>
    <numFmt numFmtId="193" formatCode="#,##0_);[Red]\(#,##0\)"/>
    <numFmt numFmtId="194" formatCode="#,##0.0_ "/>
    <numFmt numFmtId="195" formatCode="#,##0.00_);[Red]\(#,##0.00\)"/>
  </numFmts>
  <fonts count="76">
    <font>
      <sz val="12"/>
      <name val="標楷體"/>
      <family val="4"/>
    </font>
    <font>
      <sz val="9"/>
      <name val="新細明體"/>
      <family val="1"/>
    </font>
    <font>
      <sz val="24"/>
      <color indexed="12"/>
      <name val="標楷體"/>
      <family val="4"/>
    </font>
    <font>
      <sz val="14"/>
      <name val="標楷體"/>
      <family val="4"/>
    </font>
    <font>
      <sz val="14"/>
      <color indexed="12"/>
      <name val="Times New Roman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24"/>
      <color indexed="12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6"/>
      <color indexed="48"/>
      <name val="Times New Roman"/>
      <family val="1"/>
    </font>
    <font>
      <sz val="12"/>
      <color indexed="48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sz val="10"/>
      <color indexed="8"/>
      <name val="新細明體"/>
      <family val="1"/>
    </font>
    <font>
      <sz val="9"/>
      <color indexed="8"/>
      <name val="標楷體"/>
      <family val="4"/>
    </font>
    <font>
      <sz val="10"/>
      <color indexed="8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1"/>
      <name val="Times New Roman"/>
      <family val="1"/>
    </font>
    <font>
      <sz val="14"/>
      <color indexed="56"/>
      <name val="標楷體"/>
      <family val="4"/>
    </font>
    <font>
      <sz val="14"/>
      <color indexed="56"/>
      <name val="Times New Roman"/>
      <family val="1"/>
    </font>
    <font>
      <sz val="11"/>
      <color indexed="48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16"/>
      <name val="新細明體"/>
      <family val="1"/>
    </font>
    <font>
      <b/>
      <sz val="15"/>
      <color indexed="16"/>
      <name val="新細明體"/>
      <family val="1"/>
    </font>
    <font>
      <b/>
      <sz val="13"/>
      <color indexed="16"/>
      <name val="新細明體"/>
      <family val="1"/>
    </font>
    <font>
      <b/>
      <sz val="11"/>
      <color indexed="1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56"/>
      <name val="新細明體"/>
      <family val="1"/>
    </font>
    <font>
      <sz val="11"/>
      <color indexed="8"/>
      <name val="新細明體"/>
      <family val="1"/>
    </font>
    <font>
      <sz val="15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2060"/>
      <name val="新細明體"/>
      <family val="1"/>
    </font>
    <font>
      <sz val="10"/>
      <color rgb="FF000000"/>
      <name val="標楷體"/>
      <family val="4"/>
    </font>
    <font>
      <sz val="11"/>
      <color theme="1"/>
      <name val="Calibri"/>
      <family val="1"/>
    </font>
    <font>
      <sz val="14"/>
      <color rgb="FF002060"/>
      <name val="標楷體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D3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top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87" fontId="15" fillId="0" borderId="0" xfId="0" applyNumberFormat="1" applyFont="1" applyAlignment="1">
      <alignment horizontal="right" vertical="center" wrapText="1"/>
    </xf>
    <xf numFmtId="187" fontId="15" fillId="0" borderId="0" xfId="0" applyNumberFormat="1" applyFont="1" applyBorder="1" applyAlignment="1">
      <alignment horizontal="right" vertical="center" wrapText="1"/>
    </xf>
    <xf numFmtId="187" fontId="15" fillId="0" borderId="10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91" fontId="15" fillId="0" borderId="0" xfId="0" applyNumberFormat="1" applyFont="1" applyAlignment="1">
      <alignment horizontal="right" vertical="center" wrapText="1"/>
    </xf>
    <xf numFmtId="194" fontId="15" fillId="0" borderId="0" xfId="0" applyNumberFormat="1" applyFont="1" applyAlignment="1">
      <alignment horizontal="right" vertical="center" wrapText="1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22" fillId="33" borderId="11" xfId="0" applyFont="1" applyFill="1" applyBorder="1" applyAlignment="1">
      <alignment horizontal="left" vertical="center" wrapText="1"/>
    </xf>
    <xf numFmtId="176" fontId="23" fillId="33" borderId="12" xfId="0" applyNumberFormat="1" applyFont="1" applyFill="1" applyBorder="1" applyAlignment="1">
      <alignment horizontal="centerContinuous" vertical="center" wrapText="1"/>
    </xf>
    <xf numFmtId="0" fontId="22" fillId="33" borderId="13" xfId="0" applyFont="1" applyFill="1" applyBorder="1" applyAlignment="1">
      <alignment horizontal="left" vertical="center" wrapText="1"/>
    </xf>
    <xf numFmtId="176" fontId="23" fillId="33" borderId="12" xfId="0" applyNumberFormat="1" applyFont="1" applyFill="1" applyBorder="1" applyAlignment="1">
      <alignment horizontal="center" vertical="center" wrapText="1"/>
    </xf>
    <xf numFmtId="0" fontId="8" fillId="17" borderId="14" xfId="0" applyFont="1" applyFill="1" applyBorder="1" applyAlignment="1">
      <alignment horizontal="center" vertical="center" wrapText="1"/>
    </xf>
    <xf numFmtId="0" fontId="8" fillId="17" borderId="13" xfId="0" applyFont="1" applyFill="1" applyBorder="1" applyAlignment="1">
      <alignment horizontal="center" vertical="center" wrapText="1"/>
    </xf>
    <xf numFmtId="182" fontId="72" fillId="0" borderId="0" xfId="0" applyNumberFormat="1" applyFont="1" applyFill="1" applyBorder="1" applyAlignment="1">
      <alignment horizontal="right" vertical="center" wrapText="1"/>
    </xf>
    <xf numFmtId="183" fontId="72" fillId="0" borderId="0" xfId="0" applyNumberFormat="1" applyFont="1" applyFill="1" applyBorder="1" applyAlignment="1">
      <alignment horizontal="right" vertical="center" wrapText="1"/>
    </xf>
    <xf numFmtId="182" fontId="72" fillId="0" borderId="10" xfId="0" applyNumberFormat="1" applyFont="1" applyFill="1" applyBorder="1" applyAlignment="1">
      <alignment horizontal="right" vertical="center" wrapText="1"/>
    </xf>
    <xf numFmtId="183" fontId="72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/>
    </xf>
    <xf numFmtId="0" fontId="23" fillId="0" borderId="0" xfId="34" applyFont="1" applyAlignment="1">
      <alignment horizontal="right"/>
      <protection/>
    </xf>
    <xf numFmtId="0" fontId="26" fillId="0" borderId="0" xfId="0" applyFont="1" applyFill="1" applyAlignment="1">
      <alignment/>
    </xf>
    <xf numFmtId="176" fontId="26" fillId="34" borderId="0" xfId="0" applyNumberFormat="1" applyFont="1" applyFill="1" applyAlignment="1">
      <alignment/>
    </xf>
    <xf numFmtId="0" fontId="73" fillId="0" borderId="0" xfId="0" applyFont="1" applyAlignment="1">
      <alignment horizontal="center" vertical="center" readingOrder="1"/>
    </xf>
    <xf numFmtId="0" fontId="74" fillId="0" borderId="0" xfId="0" applyFont="1" applyAlignment="1">
      <alignment vertical="center"/>
    </xf>
    <xf numFmtId="0" fontId="22" fillId="33" borderId="11" xfId="33" applyFont="1" applyFill="1" applyBorder="1" applyAlignment="1">
      <alignment horizontal="left" vertical="center" wrapText="1"/>
      <protection/>
    </xf>
    <xf numFmtId="176" fontId="23" fillId="33" borderId="12" xfId="33" applyNumberFormat="1" applyFont="1" applyFill="1" applyBorder="1" applyAlignment="1">
      <alignment horizontal="centerContinuous" vertical="center" wrapText="1"/>
      <protection/>
    </xf>
    <xf numFmtId="176" fontId="23" fillId="0" borderId="0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181" fontId="23" fillId="33" borderId="12" xfId="33" applyNumberFormat="1" applyFont="1" applyFill="1" applyBorder="1" applyAlignment="1">
      <alignment horizontal="centerContinuous" vertical="center" wrapText="1"/>
      <protection/>
    </xf>
    <xf numFmtId="183" fontId="0" fillId="0" borderId="0" xfId="0" applyNumberFormat="1" applyAlignment="1">
      <alignment vertical="center"/>
    </xf>
    <xf numFmtId="0" fontId="22" fillId="33" borderId="13" xfId="33" applyFont="1" applyFill="1" applyBorder="1" applyAlignment="1">
      <alignment horizontal="left" vertical="center" wrapText="1"/>
      <protection/>
    </xf>
    <xf numFmtId="176" fontId="23" fillId="33" borderId="12" xfId="33" applyNumberFormat="1" applyFont="1" applyFill="1" applyBorder="1" applyAlignment="1">
      <alignment horizontal="center" vertical="center" wrapText="1"/>
      <protection/>
    </xf>
    <xf numFmtId="0" fontId="12" fillId="0" borderId="0" xfId="33" applyFont="1" applyFill="1" applyBorder="1" applyAlignment="1">
      <alignment horizontal="center" vertical="center" wrapText="1"/>
      <protection/>
    </xf>
    <xf numFmtId="0" fontId="8" fillId="35" borderId="14" xfId="33" applyFont="1" applyFill="1" applyBorder="1" applyAlignment="1">
      <alignment horizontal="center" vertical="center" wrapText="1"/>
      <protection/>
    </xf>
    <xf numFmtId="182" fontId="72" fillId="0" borderId="0" xfId="33" applyNumberFormat="1" applyFont="1" applyFill="1" applyBorder="1" applyAlignment="1">
      <alignment horizontal="right" vertical="center" wrapText="1"/>
      <protection/>
    </xf>
    <xf numFmtId="183" fontId="72" fillId="0" borderId="0" xfId="33" applyNumberFormat="1" applyFont="1" applyFill="1" applyBorder="1" applyAlignment="1">
      <alignment horizontal="right" vertical="center" wrapText="1"/>
      <protection/>
    </xf>
    <xf numFmtId="187" fontId="15" fillId="0" borderId="0" xfId="33" applyNumberFormat="1" applyFont="1" applyAlignment="1">
      <alignment horizontal="right" vertical="center" wrapText="1"/>
      <protection/>
    </xf>
    <xf numFmtId="187" fontId="15" fillId="0" borderId="0" xfId="33" applyNumberFormat="1" applyFont="1" applyFill="1" applyAlignment="1">
      <alignment horizontal="right" vertical="center" wrapText="1"/>
      <protection/>
    </xf>
    <xf numFmtId="182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95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55" fillId="0" borderId="0" xfId="0" applyFont="1" applyAlignment="1">
      <alignment vertical="center"/>
    </xf>
    <xf numFmtId="0" fontId="8" fillId="36" borderId="14" xfId="33" applyFont="1" applyFill="1" applyBorder="1" applyAlignment="1">
      <alignment horizontal="center" vertical="center" wrapText="1"/>
      <protection/>
    </xf>
    <xf numFmtId="0" fontId="8" fillId="9" borderId="14" xfId="33" applyFont="1" applyFill="1" applyBorder="1" applyAlignment="1">
      <alignment horizontal="center" vertical="center" wrapText="1"/>
      <protection/>
    </xf>
    <xf numFmtId="194" fontId="15" fillId="0" borderId="0" xfId="33" applyNumberFormat="1" applyFont="1" applyAlignment="1">
      <alignment horizontal="right" vertical="center" wrapText="1"/>
      <protection/>
    </xf>
    <xf numFmtId="49" fontId="15" fillId="0" borderId="0" xfId="33" applyNumberFormat="1" applyFont="1" applyFill="1" applyAlignment="1">
      <alignment horizontal="right" vertical="center" wrapText="1"/>
      <protection/>
    </xf>
    <xf numFmtId="0" fontId="8" fillId="37" borderId="14" xfId="33" applyFont="1" applyFill="1" applyBorder="1" applyAlignment="1">
      <alignment horizontal="center" vertical="center" wrapText="1"/>
      <protection/>
    </xf>
    <xf numFmtId="0" fontId="8" fillId="17" borderId="14" xfId="33" applyFont="1" applyFill="1" applyBorder="1" applyAlignment="1">
      <alignment horizontal="center" vertical="center" wrapText="1"/>
      <protection/>
    </xf>
    <xf numFmtId="191" fontId="15" fillId="0" borderId="0" xfId="33" applyNumberFormat="1" applyFont="1" applyAlignment="1">
      <alignment horizontal="right" vertical="center" wrapText="1"/>
      <protection/>
    </xf>
    <xf numFmtId="187" fontId="15" fillId="0" borderId="0" xfId="33" applyNumberFormat="1" applyFont="1" applyBorder="1" applyAlignment="1">
      <alignment horizontal="right" vertical="center" wrapText="1"/>
      <protection/>
    </xf>
    <xf numFmtId="187" fontId="15" fillId="0" borderId="0" xfId="33" applyNumberFormat="1" applyFont="1" applyFill="1" applyBorder="1" applyAlignment="1">
      <alignment horizontal="right" vertical="center" wrapText="1"/>
      <protection/>
    </xf>
    <xf numFmtId="0" fontId="8" fillId="9" borderId="13" xfId="33" applyFont="1" applyFill="1" applyBorder="1" applyAlignment="1">
      <alignment horizontal="center" vertical="center" wrapText="1"/>
      <protection/>
    </xf>
    <xf numFmtId="182" fontId="72" fillId="0" borderId="10" xfId="33" applyNumberFormat="1" applyFont="1" applyFill="1" applyBorder="1" applyAlignment="1">
      <alignment horizontal="right" vertical="center" wrapText="1"/>
      <protection/>
    </xf>
    <xf numFmtId="183" fontId="72" fillId="0" borderId="10" xfId="33" applyNumberFormat="1" applyFont="1" applyFill="1" applyBorder="1" applyAlignment="1">
      <alignment horizontal="right" vertical="center" wrapText="1"/>
      <protection/>
    </xf>
    <xf numFmtId="187" fontId="15" fillId="0" borderId="10" xfId="33" applyNumberFormat="1" applyFont="1" applyBorder="1" applyAlignment="1">
      <alignment horizontal="right" vertical="center" wrapText="1"/>
      <protection/>
    </xf>
    <xf numFmtId="0" fontId="0" fillId="0" borderId="0" xfId="0" applyFill="1" applyAlignment="1">
      <alignment vertical="center"/>
    </xf>
    <xf numFmtId="187" fontId="0" fillId="0" borderId="0" xfId="0" applyNumberFormat="1" applyAlignment="1">
      <alignment vertical="center"/>
    </xf>
    <xf numFmtId="176" fontId="23" fillId="38" borderId="12" xfId="0" applyNumberFormat="1" applyFont="1" applyFill="1" applyBorder="1" applyAlignment="1">
      <alignment horizontal="center" vertical="center" wrapText="1"/>
    </xf>
    <xf numFmtId="0" fontId="12" fillId="38" borderId="12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176" fontId="23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3" fillId="38" borderId="15" xfId="0" applyNumberFormat="1" applyFont="1" applyFill="1" applyBorder="1" applyAlignment="1">
      <alignment horizontal="center" vertical="center" wrapText="1"/>
    </xf>
    <xf numFmtId="0" fontId="12" fillId="38" borderId="15" xfId="0" applyFont="1" applyFill="1" applyBorder="1" applyAlignment="1">
      <alignment horizontal="center" vertical="center" wrapText="1"/>
    </xf>
    <xf numFmtId="176" fontId="23" fillId="38" borderId="12" xfId="33" applyNumberFormat="1" applyFont="1" applyFill="1" applyBorder="1" applyAlignment="1">
      <alignment horizontal="center" vertical="center" wrapText="1"/>
      <protection/>
    </xf>
    <xf numFmtId="0" fontId="12" fillId="38" borderId="12" xfId="33" applyFont="1" applyFill="1" applyBorder="1" applyAlignment="1">
      <alignment horizontal="center" vertical="center" wrapText="1"/>
      <protection/>
    </xf>
    <xf numFmtId="176" fontId="23" fillId="38" borderId="15" xfId="33" applyNumberFormat="1" applyFont="1" applyFill="1" applyBorder="1" applyAlignment="1">
      <alignment horizontal="center" vertical="center" wrapText="1"/>
      <protection/>
    </xf>
    <xf numFmtId="0" fontId="12" fillId="38" borderId="15" xfId="33" applyFont="1" applyFill="1" applyBorder="1" applyAlignment="1">
      <alignment horizontal="center" vertical="center" wrapText="1"/>
      <protection/>
    </xf>
    <xf numFmtId="176" fontId="23" fillId="33" borderId="12" xfId="33" applyNumberFormat="1" applyFont="1" applyFill="1" applyBorder="1" applyAlignment="1">
      <alignment horizontal="center" vertical="center" wrapText="1"/>
      <protection/>
    </xf>
    <xf numFmtId="0" fontId="12" fillId="33" borderId="12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ta35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2"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年豐水期和枯水期降雨量比較圖</a:t>
            </a:r>
          </a:p>
        </c:rich>
      </c:tx>
      <c:layout>
        <c:manualLayout>
          <c:xMode val="factor"/>
          <c:yMode val="factor"/>
          <c:x val="-0.002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435"/>
          <c:w val="0.95275"/>
          <c:h val="0.93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'工作表1'!$E$2</c:f>
              <c:strCache>
                <c:ptCount val="1"/>
                <c:pt idx="0">
                  <c:v>豐水期</c:v>
                </c:pt>
              </c:strCache>
            </c:strRef>
          </c:tx>
          <c:spPr>
            <a:gradFill rotWithShape="1">
              <a:gsLst>
                <a:gs pos="0">
                  <a:srgbClr val="1A7287"/>
                </a:gs>
                <a:gs pos="80000">
                  <a:srgbClr val="2696B2"/>
                </a:gs>
                <a:gs pos="100000">
                  <a:srgbClr val="2398B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'工作表1'!$C$4:$C$37</c:f>
              <c:strCache/>
            </c:strRef>
          </c:cat>
          <c:val>
            <c:numRef>
              <c:f>'工作表1'!$E$4:$E$37</c:f>
              <c:numCache/>
            </c:numRef>
          </c:val>
        </c:ser>
        <c:ser>
          <c:idx val="1"/>
          <c:order val="1"/>
          <c:tx>
            <c:strRef>
              <c:f>'工作表1'!$F$2</c:f>
              <c:strCache>
                <c:ptCount val="1"/>
                <c:pt idx="0">
                  <c:v>枯水期</c:v>
                </c:pt>
              </c:strCache>
            </c:strRef>
          </c:tx>
          <c:spPr>
            <a:gradFill rotWithShape="1">
              <a:gsLst>
                <a:gs pos="0">
                  <a:srgbClr val="D89300"/>
                </a:gs>
                <a:gs pos="80000">
                  <a:srgbClr val="FFC100"/>
                </a:gs>
                <a:gs pos="100000">
                  <a:srgbClr val="FFC5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'工作表1'!$C$4:$C$37</c:f>
              <c:strCache/>
            </c:strRef>
          </c:cat>
          <c:val>
            <c:numRef>
              <c:f>'工作表1'!$F$4:$F$37</c:f>
              <c:numCache/>
            </c:numRef>
          </c:val>
        </c:ser>
        <c:axId val="62593248"/>
        <c:axId val="26468321"/>
      </c:barChart>
      <c:catAx>
        <c:axId val="625932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26468321"/>
        <c:crosses val="autoZero"/>
        <c:auto val="1"/>
        <c:lblOffset val="100"/>
        <c:tickLblSkip val="1"/>
        <c:noMultiLvlLbl val="0"/>
      </c:catAx>
      <c:valAx>
        <c:axId val="264683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毫米</a:t>
                </a:r>
              </a:p>
            </c:rich>
          </c:tx>
          <c:layout>
            <c:manualLayout>
              <c:xMode val="factor"/>
              <c:yMode val="factor"/>
              <c:x val="0.0107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99CC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3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99CC"/>
          </a:solidFill>
        </a:ln>
      </c:spPr>
    </c:plotArea>
    <c:legend>
      <c:legendPos val="t"/>
      <c:layout>
        <c:manualLayout>
          <c:xMode val="edge"/>
          <c:yMode val="edge"/>
          <c:x val="0.72475"/>
          <c:y val="0.1365"/>
          <c:w val="0.168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</a:p>
      </c:txPr>
    </c:legend>
    <c:plotVisOnly val="1"/>
    <c:dispBlanksAs val="gap"/>
    <c:showDLblsOverMax val="0"/>
  </c:chart>
  <c:spPr>
    <a:solidFill>
      <a:srgbClr val="F5D3D3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6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年豐水期和枯水期降雨量比較圖</a:t>
            </a:r>
          </a:p>
        </c:rich>
      </c:tx>
      <c:layout>
        <c:manualLayout>
          <c:xMode val="factor"/>
          <c:yMode val="factor"/>
          <c:x val="0"/>
          <c:y val="-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041"/>
          <c:w val="0.9565"/>
          <c:h val="0.94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'工作表1'!$E$2</c:f>
              <c:strCache>
                <c:ptCount val="1"/>
                <c:pt idx="0">
                  <c:v>豐水期</c:v>
                </c:pt>
              </c:strCache>
            </c:strRef>
          </c:tx>
          <c:spPr>
            <a:solidFill>
              <a:srgbClr val="3891A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'工作表1'!$C$4:$C$37</c:f>
              <c:strCache/>
            </c:strRef>
          </c:cat>
          <c:val>
            <c:numRef>
              <c:f>'工作表1'!$E$4:$E$37</c:f>
              <c:numCache/>
            </c:numRef>
          </c:val>
        </c:ser>
        <c:ser>
          <c:idx val="1"/>
          <c:order val="1"/>
          <c:tx>
            <c:strRef>
              <c:f>'工作表1'!$F$2</c:f>
              <c:strCache>
                <c:ptCount val="1"/>
                <c:pt idx="0">
                  <c:v>枯水期</c:v>
                </c:pt>
              </c:strCache>
            </c:strRef>
          </c:tx>
          <c:spPr>
            <a:solidFill>
              <a:srgbClr val="FEB80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'工作表1'!$C$4:$C$37</c:f>
              <c:strCache/>
            </c:strRef>
          </c:cat>
          <c:val>
            <c:numRef>
              <c:f>'工作表1'!$F$4:$F$37</c:f>
              <c:numCache/>
            </c:numRef>
          </c:val>
        </c:ser>
        <c:overlap val="100"/>
        <c:axId val="36888298"/>
        <c:axId val="63559227"/>
      </c:barChart>
      <c:catAx>
        <c:axId val="368882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63559227"/>
        <c:crosses val="autoZero"/>
        <c:auto val="1"/>
        <c:lblOffset val="100"/>
        <c:tickLblSkip val="1"/>
        <c:noMultiLvlLbl val="0"/>
      </c:catAx>
      <c:valAx>
        <c:axId val="635592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毫米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99CC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88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99CC"/>
          </a:solidFill>
        </a:ln>
      </c:spPr>
    </c:plotArea>
    <c:legend>
      <c:legendPos val="t"/>
      <c:layout>
        <c:manualLayout>
          <c:xMode val="edge"/>
          <c:yMode val="edge"/>
          <c:x val="0.761"/>
          <c:y val="0.09675"/>
          <c:w val="0.1702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</a:p>
      </c:txPr>
    </c:legend>
    <c:plotVisOnly val="1"/>
    <c:dispBlanksAs val="gap"/>
    <c:showDLblsOverMax val="0"/>
  </c:chart>
  <c:spPr>
    <a:solidFill>
      <a:srgbClr val="F5D3D3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11.emf" /><Relationship Id="rId5" Type="http://schemas.openxmlformats.org/officeDocument/2006/relationships/image" Target="../media/image13.emf" /><Relationship Id="rId6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19050</xdr:rowOff>
    </xdr:from>
    <xdr:to>
      <xdr:col>18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571500"/>
          <a:ext cx="72199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just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臺灣地區水文、地理條件特殊，雨量分布相當不均。臺灣地區各氣象觀測站顯示，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年全年降雨量以蘇澳站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069.1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毫米最多，鞍部站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500.1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毫米次之，阿里山站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413.3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毫米再次之；降雨量最少的則為馬祖站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1,026.8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毫米及金門站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1,109.6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毫米。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單月降雨量以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阿里山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月降雨量達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1,00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毫米為最多，占該站年雨量之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29.38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。若以雨量集中度來看，整年的降雨量九成以上集中在豐水期的有彰化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(92.43%)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、雲林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(92.95%)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、阿里山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(90.87%)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、臺南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(94.30%)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、高雄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(91.11%)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及屏東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(95.78%)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站。</a:t>
          </a: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0</xdr:col>
      <xdr:colOff>447675</xdr:colOff>
      <xdr:row>11</xdr:row>
      <xdr:rowOff>0</xdr:rowOff>
    </xdr:to>
    <xdr:sp>
      <xdr:nvSpPr>
        <xdr:cNvPr id="2" name="Line 8"/>
        <xdr:cNvSpPr>
          <a:spLocks/>
        </xdr:cNvSpPr>
      </xdr:nvSpPr>
      <xdr:spPr>
        <a:xfrm>
          <a:off x="9525" y="2828925"/>
          <a:ext cx="438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50</xdr:row>
      <xdr:rowOff>47625</xdr:rowOff>
    </xdr:from>
    <xdr:to>
      <xdr:col>17</xdr:col>
      <xdr:colOff>152400</xdr:colOff>
      <xdr:row>82</xdr:row>
      <xdr:rowOff>19050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896600"/>
          <a:ext cx="7010400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82</xdr:row>
      <xdr:rowOff>114300</xdr:rowOff>
    </xdr:from>
    <xdr:to>
      <xdr:col>17</xdr:col>
      <xdr:colOff>266700</xdr:colOff>
      <xdr:row>82</xdr:row>
      <xdr:rowOff>1495425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76200" y="17373600"/>
          <a:ext cx="7124700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台灣地區雖降雨豐沛，惟在時間及空間的分布極不均勻，臺灣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11-4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月枯水期及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5-10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月豐水期的雨量比為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，北部區域為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，中部及南部地區均為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臺灣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年豐水期的雨量占整年雨量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74.81%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，各區域以南部地區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90.18%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為最高，中部地區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88.83%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次之。枯豐水期雨量差異懸殊，導致枯水期長達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個月期間水量無法供應用水需求，而現有水庫的容量有限，尚須仰賴全民響應節約用水，節今日之水解明日之渴。</a:t>
          </a:r>
        </a:p>
      </xdr:txBody>
    </xdr:sp>
    <xdr:clientData/>
  </xdr:twoCellAnchor>
  <xdr:twoCellAnchor editAs="oneCell">
    <xdr:from>
      <xdr:col>3</xdr:col>
      <xdr:colOff>57150</xdr:colOff>
      <xdr:row>84</xdr:row>
      <xdr:rowOff>161925</xdr:rowOff>
    </xdr:from>
    <xdr:to>
      <xdr:col>14</xdr:col>
      <xdr:colOff>266700</xdr:colOff>
      <xdr:row>96</xdr:row>
      <xdr:rowOff>57150</xdr:rowOff>
    </xdr:to>
    <xdr:pic>
      <xdr:nvPicPr>
        <xdr:cNvPr id="5" name="圖片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9126200"/>
          <a:ext cx="46101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98</xdr:row>
      <xdr:rowOff>38100</xdr:rowOff>
    </xdr:from>
    <xdr:to>
      <xdr:col>14</xdr:col>
      <xdr:colOff>266700</xdr:colOff>
      <xdr:row>102</xdr:row>
      <xdr:rowOff>28575</xdr:rowOff>
    </xdr:to>
    <xdr:pic>
      <xdr:nvPicPr>
        <xdr:cNvPr id="6" name="圖片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21831300"/>
          <a:ext cx="46101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102</xdr:row>
      <xdr:rowOff>142875</xdr:rowOff>
    </xdr:from>
    <xdr:to>
      <xdr:col>14</xdr:col>
      <xdr:colOff>276225</xdr:colOff>
      <xdr:row>114</xdr:row>
      <xdr:rowOff>38100</xdr:rowOff>
    </xdr:to>
    <xdr:pic>
      <xdr:nvPicPr>
        <xdr:cNvPr id="7" name="圖片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24250650"/>
          <a:ext cx="46101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114</xdr:row>
      <xdr:rowOff>133350</xdr:rowOff>
    </xdr:from>
    <xdr:to>
      <xdr:col>14</xdr:col>
      <xdr:colOff>276225</xdr:colOff>
      <xdr:row>126</xdr:row>
      <xdr:rowOff>28575</xdr:rowOff>
    </xdr:to>
    <xdr:pic>
      <xdr:nvPicPr>
        <xdr:cNvPr id="8" name="圖片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1125" y="26650950"/>
          <a:ext cx="46101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126</xdr:row>
      <xdr:rowOff>123825</xdr:rowOff>
    </xdr:from>
    <xdr:to>
      <xdr:col>14</xdr:col>
      <xdr:colOff>276225</xdr:colOff>
      <xdr:row>138</xdr:row>
      <xdr:rowOff>19050</xdr:rowOff>
    </xdr:to>
    <xdr:pic>
      <xdr:nvPicPr>
        <xdr:cNvPr id="9" name="圖片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1125" y="29051250"/>
          <a:ext cx="46101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47625</xdr:rowOff>
    </xdr:from>
    <xdr:to>
      <xdr:col>16</xdr:col>
      <xdr:colOff>466725</xdr:colOff>
      <xdr:row>30</xdr:row>
      <xdr:rowOff>200025</xdr:rowOff>
    </xdr:to>
    <xdr:graphicFrame>
      <xdr:nvGraphicFramePr>
        <xdr:cNvPr id="1" name="圖表 1"/>
        <xdr:cNvGraphicFramePr/>
      </xdr:nvGraphicFramePr>
      <xdr:xfrm>
        <a:off x="4400550" y="257175"/>
        <a:ext cx="70389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31</xdr:row>
      <xdr:rowOff>85725</xdr:rowOff>
    </xdr:from>
    <xdr:to>
      <xdr:col>16</xdr:col>
      <xdr:colOff>447675</xdr:colOff>
      <xdr:row>61</xdr:row>
      <xdr:rowOff>190500</xdr:rowOff>
    </xdr:to>
    <xdr:graphicFrame>
      <xdr:nvGraphicFramePr>
        <xdr:cNvPr id="2" name="圖表 1"/>
        <xdr:cNvGraphicFramePr/>
      </xdr:nvGraphicFramePr>
      <xdr:xfrm>
        <a:off x="4400550" y="6581775"/>
        <a:ext cx="70199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夏至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SheetLayoutView="100" zoomScalePageLayoutView="0" workbookViewId="0" topLeftCell="A1">
      <selection activeCell="A1" sqref="A1:R1"/>
    </sheetView>
  </sheetViews>
  <sheetFormatPr defaultColWidth="9.00390625" defaultRowHeight="16.5"/>
  <cols>
    <col min="1" max="2" width="5.875" style="9" customWidth="1"/>
    <col min="3" max="3" width="5.50390625" style="9" customWidth="1"/>
    <col min="4" max="4" width="4.375" style="26" customWidth="1"/>
    <col min="5" max="5" width="5.875" style="9" customWidth="1"/>
    <col min="6" max="6" width="4.375" style="9" customWidth="1"/>
    <col min="7" max="7" width="5.00390625" style="10" customWidth="1"/>
    <col min="8" max="10" width="4.75390625" style="10" customWidth="1"/>
    <col min="11" max="11" width="6.25390625" style="10" customWidth="1"/>
    <col min="12" max="15" width="5.875" style="10" customWidth="1"/>
    <col min="16" max="16" width="5.375" style="10" customWidth="1"/>
    <col min="17" max="18" width="4.75390625" style="10" customWidth="1"/>
    <col min="19" max="19" width="7.125" style="11" customWidth="1"/>
    <col min="20" max="16384" width="9.00390625" style="10" customWidth="1"/>
  </cols>
  <sheetData>
    <row r="1" spans="1:19" s="5" customFormat="1" ht="24.75" customHeight="1">
      <c r="A1" s="85" t="s">
        <v>26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4"/>
    </row>
    <row r="2" spans="1:19" s="3" customFormat="1" ht="18.75" customHeight="1">
      <c r="A2" s="6" t="s">
        <v>49</v>
      </c>
      <c r="B2" s="6"/>
      <c r="C2" s="6"/>
      <c r="D2" s="25"/>
      <c r="E2" s="6"/>
      <c r="F2" s="6"/>
      <c r="Q2" s="16"/>
      <c r="R2" s="7" t="s">
        <v>104</v>
      </c>
      <c r="S2" s="2"/>
    </row>
    <row r="3" spans="1:19" s="3" customFormat="1" ht="28.5" customHeight="1">
      <c r="A3" s="6"/>
      <c r="B3" s="6"/>
      <c r="C3" s="6"/>
      <c r="D3" s="25"/>
      <c r="E3" s="6"/>
      <c r="F3" s="6"/>
      <c r="S3" s="2"/>
    </row>
    <row r="4" spans="1:19" s="3" customFormat="1" ht="28.5" customHeight="1">
      <c r="A4" s="6"/>
      <c r="B4" s="6"/>
      <c r="C4" s="6"/>
      <c r="D4" s="25"/>
      <c r="E4" s="6"/>
      <c r="F4" s="6"/>
      <c r="S4" s="2"/>
    </row>
    <row r="5" spans="1:19" s="3" customFormat="1" ht="28.5" customHeight="1">
      <c r="A5" s="6"/>
      <c r="B5" s="6"/>
      <c r="C5" s="6"/>
      <c r="D5" s="25"/>
      <c r="E5" s="6"/>
      <c r="F5" s="6"/>
      <c r="S5" s="2"/>
    </row>
    <row r="6" spans="1:19" s="3" customFormat="1" ht="28.5" customHeight="1">
      <c r="A6" s="6"/>
      <c r="B6" s="6"/>
      <c r="C6" s="6"/>
      <c r="D6" s="25"/>
      <c r="E6" s="6"/>
      <c r="F6" s="6"/>
      <c r="S6" s="2"/>
    </row>
    <row r="7" spans="1:19" s="3" customFormat="1" ht="9.75" customHeight="1">
      <c r="A7" s="6"/>
      <c r="B7" s="6"/>
      <c r="C7" s="6"/>
      <c r="D7" s="25"/>
      <c r="E7" s="6"/>
      <c r="F7" s="6"/>
      <c r="K7" s="1"/>
      <c r="S7" s="8"/>
    </row>
    <row r="8" spans="1:27" ht="38.25" customHeight="1">
      <c r="A8" s="82" t="s">
        <v>68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12"/>
      <c r="AA8" s="44"/>
    </row>
    <row r="9" spans="2:19" ht="16.5" customHeight="1">
      <c r="B9" s="15"/>
      <c r="E9" s="15"/>
      <c r="R9" s="37" t="s">
        <v>24</v>
      </c>
      <c r="S9" s="13"/>
    </row>
    <row r="10" spans="1:19" s="14" customFormat="1" ht="16.5" customHeight="1">
      <c r="A10" s="27" t="s">
        <v>61</v>
      </c>
      <c r="B10" s="83" t="s">
        <v>62</v>
      </c>
      <c r="C10" s="28" t="s">
        <v>63</v>
      </c>
      <c r="D10" s="28"/>
      <c r="E10" s="28" t="s">
        <v>64</v>
      </c>
      <c r="F10" s="28"/>
      <c r="G10" s="80" t="s">
        <v>65</v>
      </c>
      <c r="H10" s="80" t="s">
        <v>66</v>
      </c>
      <c r="I10" s="80" t="s">
        <v>67</v>
      </c>
      <c r="J10" s="80" t="s">
        <v>50</v>
      </c>
      <c r="K10" s="80" t="s">
        <v>51</v>
      </c>
      <c r="L10" s="80" t="s">
        <v>52</v>
      </c>
      <c r="M10" s="80" t="s">
        <v>53</v>
      </c>
      <c r="N10" s="80" t="s">
        <v>54</v>
      </c>
      <c r="O10" s="80" t="s">
        <v>55</v>
      </c>
      <c r="P10" s="80" t="s">
        <v>56</v>
      </c>
      <c r="Q10" s="80" t="s">
        <v>57</v>
      </c>
      <c r="R10" s="86" t="s">
        <v>58</v>
      </c>
      <c r="S10" s="11"/>
    </row>
    <row r="11" spans="1:19" s="14" customFormat="1" ht="24.75" customHeight="1">
      <c r="A11" s="29" t="s">
        <v>59</v>
      </c>
      <c r="B11" s="84"/>
      <c r="C11" s="30" t="s">
        <v>60</v>
      </c>
      <c r="D11" s="28" t="s">
        <v>30</v>
      </c>
      <c r="E11" s="30" t="s">
        <v>60</v>
      </c>
      <c r="F11" s="30" t="s">
        <v>30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7"/>
      <c r="S11" s="11"/>
    </row>
    <row r="12" spans="1:19" s="21" customFormat="1" ht="15" customHeight="1">
      <c r="A12" s="31" t="s">
        <v>12</v>
      </c>
      <c r="B12" s="33">
        <f>SUM(G12:R12)</f>
        <v>1148.6</v>
      </c>
      <c r="C12" s="33">
        <f>SUM(K12:P12)</f>
        <v>675.3000000000001</v>
      </c>
      <c r="D12" s="34">
        <f>+C12/B12*100</f>
        <v>58.79331359916421</v>
      </c>
      <c r="E12" s="33">
        <f>+G12+H12+I12+J12+Q12+R12</f>
        <v>473.29999999999995</v>
      </c>
      <c r="F12" s="34">
        <f>+E12/B12*100</f>
        <v>41.2066864008358</v>
      </c>
      <c r="G12" s="17">
        <v>36.5</v>
      </c>
      <c r="H12" s="17">
        <v>29.3</v>
      </c>
      <c r="I12" s="17">
        <v>118.8</v>
      </c>
      <c r="J12" s="17">
        <v>72.3</v>
      </c>
      <c r="K12" s="17">
        <v>115</v>
      </c>
      <c r="L12" s="17">
        <v>18.8</v>
      </c>
      <c r="M12" s="17">
        <v>25.5</v>
      </c>
      <c r="N12" s="17">
        <v>334.9</v>
      </c>
      <c r="O12" s="17">
        <v>117</v>
      </c>
      <c r="P12" s="17">
        <v>64.1</v>
      </c>
      <c r="Q12" s="17">
        <v>57.4</v>
      </c>
      <c r="R12" s="17">
        <v>159</v>
      </c>
      <c r="S12" s="20"/>
    </row>
    <row r="13" spans="1:19" s="21" customFormat="1" ht="15" customHeight="1">
      <c r="A13" s="31" t="s">
        <v>0</v>
      </c>
      <c r="B13" s="33">
        <f aca="true" t="shared" si="0" ref="B13:B45">SUM(G13:R13)</f>
        <v>3151.6</v>
      </c>
      <c r="C13" s="33">
        <f aca="true" t="shared" si="1" ref="C13:C45">SUM(K13:P13)</f>
        <v>1885.5000000000002</v>
      </c>
      <c r="D13" s="34">
        <f aca="true" t="shared" si="2" ref="D13:D45">+C13/B13*100</f>
        <v>59.82675466429751</v>
      </c>
      <c r="E13" s="33">
        <f aca="true" t="shared" si="3" ref="E13:E43">+G13+H13+I13+J13+Q13+R13</f>
        <v>1266.1</v>
      </c>
      <c r="F13" s="34">
        <f aca="true" t="shared" si="4" ref="F13:F45">+E13/B13*100</f>
        <v>40.173245335702504</v>
      </c>
      <c r="G13" s="17">
        <v>132.2</v>
      </c>
      <c r="H13" s="17">
        <v>187.4</v>
      </c>
      <c r="I13" s="17">
        <v>410</v>
      </c>
      <c r="J13" s="17">
        <v>137.7</v>
      </c>
      <c r="K13" s="17">
        <v>262.3</v>
      </c>
      <c r="L13" s="17">
        <v>47.1</v>
      </c>
      <c r="M13" s="17">
        <v>186.2</v>
      </c>
      <c r="N13" s="17">
        <v>679.2</v>
      </c>
      <c r="O13" s="17">
        <v>519.3</v>
      </c>
      <c r="P13" s="17">
        <v>191.4</v>
      </c>
      <c r="Q13" s="17">
        <v>149.8</v>
      </c>
      <c r="R13" s="17">
        <v>249</v>
      </c>
      <c r="S13" s="20"/>
    </row>
    <row r="14" spans="1:19" s="21" customFormat="1" ht="15" customHeight="1">
      <c r="A14" s="31" t="s">
        <v>17</v>
      </c>
      <c r="B14" s="33">
        <f t="shared" si="0"/>
        <v>2519.2</v>
      </c>
      <c r="C14" s="33">
        <f t="shared" si="1"/>
        <v>2041.3</v>
      </c>
      <c r="D14" s="34">
        <f t="shared" si="2"/>
        <v>81.02969196570339</v>
      </c>
      <c r="E14" s="33">
        <f t="shared" si="3"/>
        <v>477.90000000000003</v>
      </c>
      <c r="F14" s="34">
        <f t="shared" si="4"/>
        <v>18.970308034296604</v>
      </c>
      <c r="G14" s="17">
        <v>20</v>
      </c>
      <c r="H14" s="17">
        <v>90</v>
      </c>
      <c r="I14" s="17">
        <v>182</v>
      </c>
      <c r="J14" s="17">
        <v>87.6</v>
      </c>
      <c r="K14" s="17">
        <v>302.8</v>
      </c>
      <c r="L14" s="17">
        <v>248.3</v>
      </c>
      <c r="M14" s="17">
        <v>316.8</v>
      </c>
      <c r="N14" s="17">
        <v>728.2</v>
      </c>
      <c r="O14" s="17">
        <v>309.9</v>
      </c>
      <c r="P14" s="17">
        <v>135.3</v>
      </c>
      <c r="Q14" s="17">
        <v>22.6</v>
      </c>
      <c r="R14" s="17">
        <v>75.7</v>
      </c>
      <c r="S14" s="20"/>
    </row>
    <row r="15" spans="1:19" s="21" customFormat="1" ht="15" customHeight="1">
      <c r="A15" s="31" t="s">
        <v>34</v>
      </c>
      <c r="B15" s="33">
        <f t="shared" si="0"/>
        <v>3500.1</v>
      </c>
      <c r="C15" s="33">
        <f t="shared" si="1"/>
        <v>2372.9</v>
      </c>
      <c r="D15" s="34">
        <f t="shared" si="2"/>
        <v>67.7952058512614</v>
      </c>
      <c r="E15" s="33">
        <f t="shared" si="3"/>
        <v>1127.2</v>
      </c>
      <c r="F15" s="34">
        <f t="shared" si="4"/>
        <v>32.20479414873861</v>
      </c>
      <c r="G15" s="17">
        <v>136</v>
      </c>
      <c r="H15" s="17">
        <v>112.7</v>
      </c>
      <c r="I15" s="17">
        <v>305.7</v>
      </c>
      <c r="J15" s="17">
        <v>119.8</v>
      </c>
      <c r="K15" s="17">
        <v>372.1</v>
      </c>
      <c r="L15" s="17">
        <v>43.8</v>
      </c>
      <c r="M15" s="17">
        <v>366.5</v>
      </c>
      <c r="N15" s="17">
        <v>576.9</v>
      </c>
      <c r="O15" s="17">
        <v>728.6</v>
      </c>
      <c r="P15" s="17">
        <v>285</v>
      </c>
      <c r="Q15" s="17">
        <v>207.3</v>
      </c>
      <c r="R15" s="17">
        <v>245.7</v>
      </c>
      <c r="S15" s="20"/>
    </row>
    <row r="16" spans="1:19" s="21" customFormat="1" ht="15" customHeight="1">
      <c r="A16" s="31" t="s">
        <v>23</v>
      </c>
      <c r="B16" s="33">
        <f t="shared" si="0"/>
        <v>3327.0000000000005</v>
      </c>
      <c r="C16" s="33">
        <f t="shared" si="1"/>
        <v>2396</v>
      </c>
      <c r="D16" s="34">
        <f t="shared" si="2"/>
        <v>72.01683198076344</v>
      </c>
      <c r="E16" s="33">
        <f t="shared" si="3"/>
        <v>931</v>
      </c>
      <c r="F16" s="34">
        <f t="shared" si="4"/>
        <v>27.983168019236544</v>
      </c>
      <c r="G16" s="17">
        <v>116</v>
      </c>
      <c r="H16" s="17">
        <v>90.5</v>
      </c>
      <c r="I16" s="17">
        <v>247.2</v>
      </c>
      <c r="J16" s="17">
        <v>96.5</v>
      </c>
      <c r="K16" s="17">
        <v>301.3</v>
      </c>
      <c r="L16" s="17">
        <v>42.4</v>
      </c>
      <c r="M16" s="17">
        <v>463.2</v>
      </c>
      <c r="N16" s="17">
        <v>729.4</v>
      </c>
      <c r="O16" s="17">
        <v>607.3</v>
      </c>
      <c r="P16" s="17">
        <v>252.4</v>
      </c>
      <c r="Q16" s="17">
        <v>191.8</v>
      </c>
      <c r="R16" s="17">
        <v>189</v>
      </c>
      <c r="S16" s="20"/>
    </row>
    <row r="17" spans="1:19" s="21" customFormat="1" ht="15" customHeight="1">
      <c r="A17" s="31" t="s">
        <v>19</v>
      </c>
      <c r="B17" s="33">
        <f t="shared" si="0"/>
        <v>1571</v>
      </c>
      <c r="C17" s="33">
        <f t="shared" si="1"/>
        <v>1206</v>
      </c>
      <c r="D17" s="34">
        <f t="shared" si="2"/>
        <v>76.76639083386378</v>
      </c>
      <c r="E17" s="33">
        <f t="shared" si="3"/>
        <v>365</v>
      </c>
      <c r="F17" s="34">
        <f t="shared" si="4"/>
        <v>23.23360916613622</v>
      </c>
      <c r="G17" s="17">
        <v>20.5</v>
      </c>
      <c r="H17" s="17">
        <v>34</v>
      </c>
      <c r="I17" s="17">
        <v>129</v>
      </c>
      <c r="J17" s="17">
        <v>89.5</v>
      </c>
      <c r="K17" s="17">
        <v>260</v>
      </c>
      <c r="L17" s="17">
        <v>38</v>
      </c>
      <c r="M17" s="17">
        <v>102</v>
      </c>
      <c r="N17" s="17">
        <v>376</v>
      </c>
      <c r="O17" s="17">
        <v>363</v>
      </c>
      <c r="P17" s="17">
        <v>67</v>
      </c>
      <c r="Q17" s="17">
        <v>13</v>
      </c>
      <c r="R17" s="17">
        <v>79</v>
      </c>
      <c r="S17" s="20"/>
    </row>
    <row r="18" spans="1:19" s="21" customFormat="1" ht="15" customHeight="1">
      <c r="A18" s="31" t="s">
        <v>31</v>
      </c>
      <c r="B18" s="33">
        <f t="shared" si="0"/>
        <v>2132.2</v>
      </c>
      <c r="C18" s="33">
        <f t="shared" si="1"/>
        <v>1639.9</v>
      </c>
      <c r="D18" s="34">
        <f t="shared" si="2"/>
        <v>76.9111715598912</v>
      </c>
      <c r="E18" s="33">
        <f t="shared" si="3"/>
        <v>492.29999999999995</v>
      </c>
      <c r="F18" s="34">
        <f t="shared" si="4"/>
        <v>23.08882844010881</v>
      </c>
      <c r="G18" s="17">
        <v>24.7</v>
      </c>
      <c r="H18" s="17">
        <v>95.5</v>
      </c>
      <c r="I18" s="17">
        <v>187.2</v>
      </c>
      <c r="J18" s="17">
        <v>79.4</v>
      </c>
      <c r="K18" s="17">
        <v>239.4</v>
      </c>
      <c r="L18" s="17">
        <v>230.1</v>
      </c>
      <c r="M18" s="17">
        <v>261.8</v>
      </c>
      <c r="N18" s="17">
        <v>529.6</v>
      </c>
      <c r="O18" s="17">
        <v>234</v>
      </c>
      <c r="P18" s="17">
        <v>145</v>
      </c>
      <c r="Q18" s="17">
        <v>24.9</v>
      </c>
      <c r="R18" s="17">
        <v>80.6</v>
      </c>
      <c r="S18" s="20"/>
    </row>
    <row r="19" spans="1:19" s="21" customFormat="1" ht="15" customHeight="1">
      <c r="A19" s="31" t="s">
        <v>35</v>
      </c>
      <c r="B19" s="33">
        <f t="shared" si="0"/>
        <v>1428.5</v>
      </c>
      <c r="C19" s="33">
        <f t="shared" si="1"/>
        <v>907.5</v>
      </c>
      <c r="D19" s="34">
        <f t="shared" si="2"/>
        <v>63.528176408820435</v>
      </c>
      <c r="E19" s="33">
        <f t="shared" si="3"/>
        <v>521</v>
      </c>
      <c r="F19" s="34">
        <f t="shared" si="4"/>
        <v>36.47182359117956</v>
      </c>
      <c r="G19" s="17">
        <v>27</v>
      </c>
      <c r="H19" s="17">
        <v>80</v>
      </c>
      <c r="I19" s="17">
        <v>195</v>
      </c>
      <c r="J19" s="17">
        <v>110.5</v>
      </c>
      <c r="K19" s="17">
        <v>276.5</v>
      </c>
      <c r="L19" s="17">
        <v>66</v>
      </c>
      <c r="M19" s="17">
        <v>14.5</v>
      </c>
      <c r="N19" s="17">
        <v>211.5</v>
      </c>
      <c r="O19" s="17">
        <v>217</v>
      </c>
      <c r="P19" s="17">
        <v>122</v>
      </c>
      <c r="Q19" s="17">
        <v>12</v>
      </c>
      <c r="R19" s="17">
        <v>96.5</v>
      </c>
      <c r="S19" s="20"/>
    </row>
    <row r="20" spans="1:19" s="21" customFormat="1" ht="15" customHeight="1">
      <c r="A20" s="31" t="s">
        <v>36</v>
      </c>
      <c r="B20" s="33">
        <f t="shared" si="0"/>
        <v>1215.8999999999999</v>
      </c>
      <c r="C20" s="33">
        <f t="shared" si="1"/>
        <v>777.6</v>
      </c>
      <c r="D20" s="34">
        <f t="shared" si="2"/>
        <v>63.95262768319764</v>
      </c>
      <c r="E20" s="33">
        <f t="shared" si="3"/>
        <v>438.3</v>
      </c>
      <c r="F20" s="34">
        <f t="shared" si="4"/>
        <v>36.047372316802374</v>
      </c>
      <c r="G20" s="17">
        <v>18</v>
      </c>
      <c r="H20" s="17">
        <v>81</v>
      </c>
      <c r="I20" s="17">
        <v>134.5</v>
      </c>
      <c r="J20" s="17">
        <v>104</v>
      </c>
      <c r="K20" s="17">
        <v>360.8</v>
      </c>
      <c r="L20" s="17">
        <v>21.4</v>
      </c>
      <c r="M20" s="17">
        <v>8.7</v>
      </c>
      <c r="N20" s="17">
        <v>205.4</v>
      </c>
      <c r="O20" s="17">
        <v>84.1</v>
      </c>
      <c r="P20" s="17">
        <v>97.2</v>
      </c>
      <c r="Q20" s="17">
        <v>13.5</v>
      </c>
      <c r="R20" s="17">
        <v>87.3</v>
      </c>
      <c r="S20" s="20"/>
    </row>
    <row r="21" spans="1:19" s="21" customFormat="1" ht="15" customHeight="1">
      <c r="A21" s="31" t="s">
        <v>1</v>
      </c>
      <c r="B21" s="33">
        <f t="shared" si="0"/>
        <v>1417.7999999999997</v>
      </c>
      <c r="C21" s="33">
        <f t="shared" si="1"/>
        <v>1014.3000000000001</v>
      </c>
      <c r="D21" s="34">
        <f t="shared" si="2"/>
        <v>71.5404147270419</v>
      </c>
      <c r="E21" s="33">
        <f t="shared" si="3"/>
        <v>403.50000000000006</v>
      </c>
      <c r="F21" s="34">
        <f t="shared" si="4"/>
        <v>28.459585272958115</v>
      </c>
      <c r="G21" s="17">
        <v>22.7</v>
      </c>
      <c r="H21" s="17">
        <v>47.2</v>
      </c>
      <c r="I21" s="17">
        <v>132.7</v>
      </c>
      <c r="J21" s="17">
        <v>100.5</v>
      </c>
      <c r="K21" s="17">
        <v>363.1</v>
      </c>
      <c r="L21" s="17">
        <v>89.8</v>
      </c>
      <c r="M21" s="17">
        <v>55.2</v>
      </c>
      <c r="N21" s="17">
        <v>220</v>
      </c>
      <c r="O21" s="17">
        <v>200.1</v>
      </c>
      <c r="P21" s="17">
        <v>86.1</v>
      </c>
      <c r="Q21" s="17">
        <v>11.1</v>
      </c>
      <c r="R21" s="17">
        <v>89.3</v>
      </c>
      <c r="S21" s="20"/>
    </row>
    <row r="22" spans="1:19" s="21" customFormat="1" ht="15" customHeight="1">
      <c r="A22" s="31" t="s">
        <v>37</v>
      </c>
      <c r="B22" s="33">
        <f t="shared" si="0"/>
        <v>1493.5</v>
      </c>
      <c r="C22" s="33">
        <f t="shared" si="1"/>
        <v>1234</v>
      </c>
      <c r="D22" s="34">
        <f t="shared" si="2"/>
        <v>82.62470706394376</v>
      </c>
      <c r="E22" s="33">
        <f t="shared" si="3"/>
        <v>259.5</v>
      </c>
      <c r="F22" s="34">
        <f t="shared" si="4"/>
        <v>17.375292936056244</v>
      </c>
      <c r="G22" s="17">
        <v>21.5</v>
      </c>
      <c r="H22" s="17">
        <v>47</v>
      </c>
      <c r="I22" s="17">
        <v>58</v>
      </c>
      <c r="J22" s="17">
        <v>69</v>
      </c>
      <c r="K22" s="17">
        <v>424</v>
      </c>
      <c r="L22" s="17">
        <v>59.5</v>
      </c>
      <c r="M22" s="17">
        <v>155</v>
      </c>
      <c r="N22" s="17">
        <v>308.5</v>
      </c>
      <c r="O22" s="17">
        <v>233.5</v>
      </c>
      <c r="P22" s="17">
        <v>53.5</v>
      </c>
      <c r="Q22" s="17">
        <v>3</v>
      </c>
      <c r="R22" s="17">
        <v>61</v>
      </c>
      <c r="S22" s="20"/>
    </row>
    <row r="23" spans="1:19" s="21" customFormat="1" ht="15" customHeight="1">
      <c r="A23" s="31" t="s">
        <v>15</v>
      </c>
      <c r="B23" s="33">
        <f t="shared" si="0"/>
        <v>1526.3000000000002</v>
      </c>
      <c r="C23" s="33">
        <f t="shared" si="1"/>
        <v>1365.2</v>
      </c>
      <c r="D23" s="34">
        <f t="shared" si="2"/>
        <v>89.44506322479198</v>
      </c>
      <c r="E23" s="33">
        <f t="shared" si="3"/>
        <v>161.1</v>
      </c>
      <c r="F23" s="34">
        <f t="shared" si="4"/>
        <v>10.554936775208018</v>
      </c>
      <c r="G23" s="17">
        <v>12.3</v>
      </c>
      <c r="H23" s="17">
        <v>21.2</v>
      </c>
      <c r="I23" s="17">
        <v>24.8</v>
      </c>
      <c r="J23" s="17">
        <v>47.7</v>
      </c>
      <c r="K23" s="17">
        <v>662</v>
      </c>
      <c r="L23" s="17">
        <v>65.5</v>
      </c>
      <c r="M23" s="17">
        <v>71.4</v>
      </c>
      <c r="N23" s="17">
        <v>368.4</v>
      </c>
      <c r="O23" s="17">
        <v>183.9</v>
      </c>
      <c r="P23" s="17">
        <v>14</v>
      </c>
      <c r="Q23" s="17">
        <v>2.2</v>
      </c>
      <c r="R23" s="17">
        <v>52.9</v>
      </c>
      <c r="S23" s="20"/>
    </row>
    <row r="24" spans="1:19" s="21" customFormat="1" ht="15" customHeight="1">
      <c r="A24" s="31" t="s">
        <v>20</v>
      </c>
      <c r="B24" s="33">
        <f t="shared" si="0"/>
        <v>1148</v>
      </c>
      <c r="C24" s="33">
        <f t="shared" si="1"/>
        <v>987.8</v>
      </c>
      <c r="D24" s="34">
        <f t="shared" si="2"/>
        <v>86.04529616724739</v>
      </c>
      <c r="E24" s="33">
        <f t="shared" si="3"/>
        <v>160.2</v>
      </c>
      <c r="F24" s="34">
        <f t="shared" si="4"/>
        <v>13.954703832752614</v>
      </c>
      <c r="G24" s="17">
        <v>15.5</v>
      </c>
      <c r="H24" s="17">
        <v>31</v>
      </c>
      <c r="I24" s="17">
        <v>19.3</v>
      </c>
      <c r="J24" s="17">
        <v>36.2</v>
      </c>
      <c r="K24" s="17">
        <v>391.3</v>
      </c>
      <c r="L24" s="17">
        <v>50.9</v>
      </c>
      <c r="M24" s="17">
        <v>64</v>
      </c>
      <c r="N24" s="17">
        <v>340.3</v>
      </c>
      <c r="O24" s="17">
        <v>115.3</v>
      </c>
      <c r="P24" s="17">
        <v>26</v>
      </c>
      <c r="Q24" s="17">
        <v>0.8</v>
      </c>
      <c r="R24" s="17">
        <v>57.4</v>
      </c>
      <c r="S24" s="20"/>
    </row>
    <row r="25" spans="1:19" s="21" customFormat="1" ht="15" customHeight="1">
      <c r="A25" s="31" t="s">
        <v>38</v>
      </c>
      <c r="B25" s="33">
        <f t="shared" si="0"/>
        <v>1234.5</v>
      </c>
      <c r="C25" s="33">
        <f t="shared" si="1"/>
        <v>1141</v>
      </c>
      <c r="D25" s="34">
        <f t="shared" si="2"/>
        <v>92.4260834345889</v>
      </c>
      <c r="E25" s="33">
        <f t="shared" si="3"/>
        <v>93.5</v>
      </c>
      <c r="F25" s="34">
        <f t="shared" si="4"/>
        <v>7.573916565411097</v>
      </c>
      <c r="G25" s="17">
        <v>12</v>
      </c>
      <c r="H25" s="17">
        <v>10.5</v>
      </c>
      <c r="I25" s="17">
        <v>4</v>
      </c>
      <c r="J25" s="17">
        <v>37.5</v>
      </c>
      <c r="K25" s="17">
        <v>463</v>
      </c>
      <c r="L25" s="17">
        <v>62</v>
      </c>
      <c r="M25" s="17">
        <v>35.5</v>
      </c>
      <c r="N25" s="17">
        <v>395</v>
      </c>
      <c r="O25" s="17">
        <v>150</v>
      </c>
      <c r="P25" s="17">
        <v>35.5</v>
      </c>
      <c r="Q25" s="17">
        <v>0.5</v>
      </c>
      <c r="R25" s="17">
        <v>29</v>
      </c>
      <c r="S25" s="20"/>
    </row>
    <row r="26" spans="1:19" s="21" customFormat="1" ht="15" customHeight="1">
      <c r="A26" s="31" t="s">
        <v>14</v>
      </c>
      <c r="B26" s="33">
        <f t="shared" si="0"/>
        <v>1878</v>
      </c>
      <c r="C26" s="33">
        <f t="shared" si="1"/>
        <v>1687.5</v>
      </c>
      <c r="D26" s="34">
        <f t="shared" si="2"/>
        <v>89.85623003194888</v>
      </c>
      <c r="E26" s="33">
        <f t="shared" si="3"/>
        <v>190.5</v>
      </c>
      <c r="F26" s="34">
        <f t="shared" si="4"/>
        <v>10.143769968051117</v>
      </c>
      <c r="G26" s="17">
        <v>15</v>
      </c>
      <c r="H26" s="17">
        <v>10</v>
      </c>
      <c r="I26" s="17">
        <v>20</v>
      </c>
      <c r="J26" s="17">
        <v>108.5</v>
      </c>
      <c r="K26" s="17">
        <v>572.5</v>
      </c>
      <c r="L26" s="17">
        <v>114.5</v>
      </c>
      <c r="M26" s="17">
        <v>171</v>
      </c>
      <c r="N26" s="17">
        <v>621</v>
      </c>
      <c r="O26" s="17">
        <v>188.5</v>
      </c>
      <c r="P26" s="17">
        <v>20</v>
      </c>
      <c r="Q26" s="17">
        <v>3.5</v>
      </c>
      <c r="R26" s="17">
        <v>33.5</v>
      </c>
      <c r="S26" s="20"/>
    </row>
    <row r="27" spans="1:19" s="21" customFormat="1" ht="15" customHeight="1">
      <c r="A27" s="31" t="s">
        <v>39</v>
      </c>
      <c r="B27" s="33">
        <f t="shared" si="0"/>
        <v>1255</v>
      </c>
      <c r="C27" s="33">
        <f t="shared" si="1"/>
        <v>1166.5</v>
      </c>
      <c r="D27" s="34">
        <f t="shared" si="2"/>
        <v>92.94820717131475</v>
      </c>
      <c r="E27" s="33">
        <f t="shared" si="3"/>
        <v>88.5</v>
      </c>
      <c r="F27" s="34">
        <f t="shared" si="4"/>
        <v>7.051792828685259</v>
      </c>
      <c r="G27" s="17">
        <v>8</v>
      </c>
      <c r="H27" s="17">
        <v>9.5</v>
      </c>
      <c r="I27" s="17">
        <v>8</v>
      </c>
      <c r="J27" s="17">
        <v>21.5</v>
      </c>
      <c r="K27" s="17">
        <v>289</v>
      </c>
      <c r="L27" s="17" t="s">
        <v>41</v>
      </c>
      <c r="M27" s="17">
        <v>108.5</v>
      </c>
      <c r="N27" s="17">
        <v>448.5</v>
      </c>
      <c r="O27" s="17">
        <v>307.5</v>
      </c>
      <c r="P27" s="17">
        <v>13</v>
      </c>
      <c r="Q27" s="17">
        <v>2</v>
      </c>
      <c r="R27" s="17">
        <v>39.5</v>
      </c>
      <c r="S27" s="20"/>
    </row>
    <row r="28" spans="1:19" s="21" customFormat="1" ht="15" customHeight="1">
      <c r="A28" s="31" t="s">
        <v>7</v>
      </c>
      <c r="B28" s="33">
        <f t="shared" si="0"/>
        <v>1790.3000000000002</v>
      </c>
      <c r="C28" s="33">
        <f t="shared" si="1"/>
        <v>1607</v>
      </c>
      <c r="D28" s="34">
        <f t="shared" si="2"/>
        <v>89.76149248729263</v>
      </c>
      <c r="E28" s="33">
        <f t="shared" si="3"/>
        <v>183.3</v>
      </c>
      <c r="F28" s="34">
        <f t="shared" si="4"/>
        <v>10.238507512707368</v>
      </c>
      <c r="G28" s="17">
        <v>6</v>
      </c>
      <c r="H28" s="17">
        <v>30.1</v>
      </c>
      <c r="I28" s="17">
        <v>7.3</v>
      </c>
      <c r="J28" s="17">
        <v>108.1</v>
      </c>
      <c r="K28" s="17">
        <v>405.5</v>
      </c>
      <c r="L28" s="17">
        <v>44.8</v>
      </c>
      <c r="M28" s="17">
        <v>245.6</v>
      </c>
      <c r="N28" s="17">
        <v>560.5</v>
      </c>
      <c r="O28" s="17">
        <v>333.1</v>
      </c>
      <c r="P28" s="17">
        <v>17.5</v>
      </c>
      <c r="Q28" s="17">
        <v>0.4</v>
      </c>
      <c r="R28" s="17">
        <v>31.4</v>
      </c>
      <c r="S28" s="20"/>
    </row>
    <row r="29" spans="1:19" s="21" customFormat="1" ht="15" customHeight="1">
      <c r="A29" s="31" t="s">
        <v>2</v>
      </c>
      <c r="B29" s="33">
        <f t="shared" si="0"/>
        <v>3413.3</v>
      </c>
      <c r="C29" s="33">
        <f t="shared" si="1"/>
        <v>3101.7999999999997</v>
      </c>
      <c r="D29" s="34">
        <f t="shared" si="2"/>
        <v>90.8739343157648</v>
      </c>
      <c r="E29" s="33">
        <f t="shared" si="3"/>
        <v>311.5</v>
      </c>
      <c r="F29" s="34">
        <f t="shared" si="4"/>
        <v>9.126065684235197</v>
      </c>
      <c r="G29" s="17">
        <v>24</v>
      </c>
      <c r="H29" s="17">
        <v>55.1</v>
      </c>
      <c r="I29" s="17">
        <v>41</v>
      </c>
      <c r="J29" s="17">
        <v>123.5</v>
      </c>
      <c r="K29" s="24">
        <v>1002.8</v>
      </c>
      <c r="L29" s="17">
        <v>48.2</v>
      </c>
      <c r="M29" s="17">
        <v>450.6</v>
      </c>
      <c r="N29" s="17">
        <v>984.3</v>
      </c>
      <c r="O29" s="17">
        <v>575.5</v>
      </c>
      <c r="P29" s="17">
        <v>40.4</v>
      </c>
      <c r="Q29" s="17">
        <v>11.1</v>
      </c>
      <c r="R29" s="17">
        <v>56.8</v>
      </c>
      <c r="S29" s="20"/>
    </row>
    <row r="30" spans="1:19" s="22" customFormat="1" ht="15" customHeight="1">
      <c r="A30" s="31" t="s">
        <v>22</v>
      </c>
      <c r="B30" s="33">
        <f t="shared" si="0"/>
        <v>2317.3999999999996</v>
      </c>
      <c r="C30" s="33">
        <f t="shared" si="1"/>
        <v>2054.6</v>
      </c>
      <c r="D30" s="34">
        <f t="shared" si="2"/>
        <v>88.65970484163287</v>
      </c>
      <c r="E30" s="33">
        <f t="shared" si="3"/>
        <v>262.8</v>
      </c>
      <c r="F30" s="34">
        <f t="shared" si="4"/>
        <v>11.340295158367137</v>
      </c>
      <c r="G30" s="17">
        <v>15.3</v>
      </c>
      <c r="H30" s="17">
        <v>13</v>
      </c>
      <c r="I30" s="17">
        <v>12.9</v>
      </c>
      <c r="J30" s="17">
        <v>85.1</v>
      </c>
      <c r="K30" s="17">
        <v>705.6</v>
      </c>
      <c r="L30" s="17">
        <v>35.9</v>
      </c>
      <c r="M30" s="17">
        <v>264.8</v>
      </c>
      <c r="N30" s="17">
        <v>658.7</v>
      </c>
      <c r="O30" s="17">
        <v>343.9</v>
      </c>
      <c r="P30" s="17">
        <v>45.7</v>
      </c>
      <c r="Q30" s="17">
        <v>32</v>
      </c>
      <c r="R30" s="17">
        <v>104.5</v>
      </c>
      <c r="S30" s="20"/>
    </row>
    <row r="31" spans="1:19" s="22" customFormat="1" ht="15" customHeight="1">
      <c r="A31" s="31" t="s">
        <v>16</v>
      </c>
      <c r="B31" s="33">
        <f t="shared" si="0"/>
        <v>1481</v>
      </c>
      <c r="C31" s="33">
        <f t="shared" si="1"/>
        <v>1396.6</v>
      </c>
      <c r="D31" s="34">
        <f t="shared" si="2"/>
        <v>94.30114787305874</v>
      </c>
      <c r="E31" s="33">
        <f t="shared" si="3"/>
        <v>84.4</v>
      </c>
      <c r="F31" s="34">
        <f t="shared" si="4"/>
        <v>5.698852126941256</v>
      </c>
      <c r="G31" s="17">
        <v>13.5</v>
      </c>
      <c r="H31" s="17">
        <v>22</v>
      </c>
      <c r="I31" s="17">
        <v>5.1</v>
      </c>
      <c r="J31" s="17">
        <v>25.8</v>
      </c>
      <c r="K31" s="17">
        <v>300</v>
      </c>
      <c r="L31" s="17">
        <v>19</v>
      </c>
      <c r="M31" s="17">
        <v>225</v>
      </c>
      <c r="N31" s="17">
        <v>629.6</v>
      </c>
      <c r="O31" s="17">
        <v>192</v>
      </c>
      <c r="P31" s="17">
        <v>31</v>
      </c>
      <c r="Q31" s="17">
        <v>4.5</v>
      </c>
      <c r="R31" s="17">
        <v>13.5</v>
      </c>
      <c r="S31" s="20"/>
    </row>
    <row r="32" spans="1:19" s="22" customFormat="1" ht="15" customHeight="1">
      <c r="A32" s="31" t="s">
        <v>3</v>
      </c>
      <c r="B32" s="33">
        <f t="shared" si="0"/>
        <v>1344</v>
      </c>
      <c r="C32" s="33">
        <f t="shared" si="1"/>
        <v>1224.5</v>
      </c>
      <c r="D32" s="34">
        <f t="shared" si="2"/>
        <v>91.10863095238095</v>
      </c>
      <c r="E32" s="33">
        <f t="shared" si="3"/>
        <v>119.5</v>
      </c>
      <c r="F32" s="34">
        <f t="shared" si="4"/>
        <v>8.891369047619047</v>
      </c>
      <c r="G32" s="17">
        <v>6</v>
      </c>
      <c r="H32" s="17">
        <v>38</v>
      </c>
      <c r="I32" s="17">
        <v>0</v>
      </c>
      <c r="J32" s="17">
        <v>7</v>
      </c>
      <c r="K32" s="17">
        <v>300.5</v>
      </c>
      <c r="L32" s="17">
        <v>10</v>
      </c>
      <c r="M32" s="17">
        <v>200</v>
      </c>
      <c r="N32" s="17">
        <v>548</v>
      </c>
      <c r="O32" s="17">
        <v>140.5</v>
      </c>
      <c r="P32" s="17">
        <v>25.5</v>
      </c>
      <c r="Q32" s="17">
        <v>41</v>
      </c>
      <c r="R32" s="17">
        <v>27.5</v>
      </c>
      <c r="S32" s="20"/>
    </row>
    <row r="33" spans="1:19" s="22" customFormat="1" ht="15" customHeight="1">
      <c r="A33" s="31" t="s">
        <v>40</v>
      </c>
      <c r="B33" s="33">
        <f t="shared" si="0"/>
        <v>1812.5</v>
      </c>
      <c r="C33" s="33">
        <f t="shared" si="1"/>
        <v>1736</v>
      </c>
      <c r="D33" s="34">
        <f t="shared" si="2"/>
        <v>95.77931034482758</v>
      </c>
      <c r="E33" s="33">
        <f t="shared" si="3"/>
        <v>76.5</v>
      </c>
      <c r="F33" s="34">
        <f t="shared" si="4"/>
        <v>4.220689655172414</v>
      </c>
      <c r="G33" s="17">
        <v>3.5</v>
      </c>
      <c r="H33" s="17">
        <v>13</v>
      </c>
      <c r="I33" s="17">
        <v>0</v>
      </c>
      <c r="J33" s="17">
        <v>9.5</v>
      </c>
      <c r="K33" s="17">
        <v>295.5</v>
      </c>
      <c r="L33" s="17">
        <v>36.5</v>
      </c>
      <c r="M33" s="17">
        <v>413.5</v>
      </c>
      <c r="N33" s="17">
        <v>819</v>
      </c>
      <c r="O33" s="17">
        <v>132.5</v>
      </c>
      <c r="P33" s="17">
        <v>39</v>
      </c>
      <c r="Q33" s="17">
        <v>5</v>
      </c>
      <c r="R33" s="17">
        <v>45.5</v>
      </c>
      <c r="S33" s="20"/>
    </row>
    <row r="34" spans="1:19" s="22" customFormat="1" ht="15" customHeight="1">
      <c r="A34" s="31" t="s">
        <v>5</v>
      </c>
      <c r="B34" s="33">
        <f t="shared" si="0"/>
        <v>1480.1000000000001</v>
      </c>
      <c r="C34" s="33">
        <f t="shared" si="1"/>
        <v>1283.7</v>
      </c>
      <c r="D34" s="34">
        <f t="shared" si="2"/>
        <v>86.73062630903317</v>
      </c>
      <c r="E34" s="33">
        <f t="shared" si="3"/>
        <v>196.4</v>
      </c>
      <c r="F34" s="34">
        <f t="shared" si="4"/>
        <v>13.269373690966827</v>
      </c>
      <c r="G34" s="17">
        <v>34.5</v>
      </c>
      <c r="H34" s="17">
        <v>29</v>
      </c>
      <c r="I34" s="17">
        <v>0.1</v>
      </c>
      <c r="J34" s="17">
        <v>102.8</v>
      </c>
      <c r="K34" s="17">
        <v>391.8</v>
      </c>
      <c r="L34" s="17">
        <v>35.5</v>
      </c>
      <c r="M34" s="17">
        <v>493.2</v>
      </c>
      <c r="N34" s="17">
        <v>237.2</v>
      </c>
      <c r="O34" s="17">
        <v>53.2</v>
      </c>
      <c r="P34" s="17">
        <v>72.8</v>
      </c>
      <c r="Q34" s="17">
        <v>27.5</v>
      </c>
      <c r="R34" s="17">
        <v>2.5</v>
      </c>
      <c r="S34" s="20"/>
    </row>
    <row r="35" spans="1:19" s="22" customFormat="1" ht="15" customHeight="1">
      <c r="A35" s="31" t="s">
        <v>21</v>
      </c>
      <c r="B35" s="33">
        <f t="shared" si="0"/>
        <v>2579.4</v>
      </c>
      <c r="C35" s="33">
        <f t="shared" si="1"/>
        <v>1748.1</v>
      </c>
      <c r="D35" s="34">
        <f t="shared" si="2"/>
        <v>67.77157478483367</v>
      </c>
      <c r="E35" s="33">
        <f t="shared" si="3"/>
        <v>831.3</v>
      </c>
      <c r="F35" s="34">
        <f t="shared" si="4"/>
        <v>32.22842521516632</v>
      </c>
      <c r="G35" s="17">
        <v>64.1</v>
      </c>
      <c r="H35" s="17">
        <v>56.9</v>
      </c>
      <c r="I35" s="17">
        <v>236</v>
      </c>
      <c r="J35" s="17">
        <v>75</v>
      </c>
      <c r="K35" s="17">
        <v>205.6</v>
      </c>
      <c r="L35" s="17">
        <v>70</v>
      </c>
      <c r="M35" s="17">
        <v>110.1</v>
      </c>
      <c r="N35" s="17">
        <v>697.8</v>
      </c>
      <c r="O35" s="17">
        <v>390.7</v>
      </c>
      <c r="P35" s="17">
        <v>273.9</v>
      </c>
      <c r="Q35" s="17">
        <v>220.5</v>
      </c>
      <c r="R35" s="17">
        <v>178.8</v>
      </c>
      <c r="S35" s="20"/>
    </row>
    <row r="36" spans="1:19" s="22" customFormat="1" ht="15" customHeight="1">
      <c r="A36" s="31" t="s">
        <v>13</v>
      </c>
      <c r="B36" s="33">
        <f t="shared" si="0"/>
        <v>4069.0999999999995</v>
      </c>
      <c r="C36" s="33">
        <f t="shared" si="1"/>
        <v>1946.9</v>
      </c>
      <c r="D36" s="34">
        <f t="shared" si="2"/>
        <v>47.84596102332212</v>
      </c>
      <c r="E36" s="33">
        <f t="shared" si="3"/>
        <v>2122.2</v>
      </c>
      <c r="F36" s="34">
        <f t="shared" si="4"/>
        <v>52.154038976677896</v>
      </c>
      <c r="G36" s="17">
        <v>334.4</v>
      </c>
      <c r="H36" s="17">
        <v>207</v>
      </c>
      <c r="I36" s="17">
        <v>540.9</v>
      </c>
      <c r="J36" s="17">
        <v>84.1</v>
      </c>
      <c r="K36" s="17">
        <v>288.3</v>
      </c>
      <c r="L36" s="17">
        <v>50.6</v>
      </c>
      <c r="M36" s="17">
        <v>45</v>
      </c>
      <c r="N36" s="17">
        <v>771.3</v>
      </c>
      <c r="O36" s="17">
        <v>314.6</v>
      </c>
      <c r="P36" s="17">
        <v>477.1</v>
      </c>
      <c r="Q36" s="17">
        <v>715.3</v>
      </c>
      <c r="R36" s="17">
        <v>240.5</v>
      </c>
      <c r="S36" s="20"/>
    </row>
    <row r="37" spans="1:19" s="22" customFormat="1" ht="15" customHeight="1">
      <c r="A37" s="31" t="s">
        <v>4</v>
      </c>
      <c r="B37" s="33">
        <f t="shared" si="0"/>
        <v>1784.6</v>
      </c>
      <c r="C37" s="33">
        <f t="shared" si="1"/>
        <v>1199</v>
      </c>
      <c r="D37" s="34">
        <f t="shared" si="2"/>
        <v>67.18592401658636</v>
      </c>
      <c r="E37" s="33">
        <f t="shared" si="3"/>
        <v>585.6</v>
      </c>
      <c r="F37" s="34">
        <f t="shared" si="4"/>
        <v>32.81407598341365</v>
      </c>
      <c r="G37" s="17">
        <v>24.5</v>
      </c>
      <c r="H37" s="17">
        <v>13.1</v>
      </c>
      <c r="I37" s="17">
        <v>88</v>
      </c>
      <c r="J37" s="17">
        <v>57</v>
      </c>
      <c r="K37" s="17">
        <v>173</v>
      </c>
      <c r="L37" s="17">
        <v>115</v>
      </c>
      <c r="M37" s="17">
        <v>11</v>
      </c>
      <c r="N37" s="17">
        <v>544.5</v>
      </c>
      <c r="O37" s="17">
        <v>259</v>
      </c>
      <c r="P37" s="17">
        <v>96.5</v>
      </c>
      <c r="Q37" s="17">
        <v>300</v>
      </c>
      <c r="R37" s="17">
        <v>103</v>
      </c>
      <c r="S37" s="20"/>
    </row>
    <row r="38" spans="1:19" s="22" customFormat="1" ht="15" customHeight="1">
      <c r="A38" s="31" t="s">
        <v>6</v>
      </c>
      <c r="B38" s="33">
        <f t="shared" si="0"/>
        <v>1506.8</v>
      </c>
      <c r="C38" s="33">
        <f t="shared" si="1"/>
        <v>900.9</v>
      </c>
      <c r="D38" s="34">
        <f t="shared" si="2"/>
        <v>59.78895672949297</v>
      </c>
      <c r="E38" s="33">
        <f t="shared" si="3"/>
        <v>605.9</v>
      </c>
      <c r="F38" s="34">
        <f t="shared" si="4"/>
        <v>40.211043270507034</v>
      </c>
      <c r="G38" s="17">
        <v>55.7</v>
      </c>
      <c r="H38" s="17">
        <v>17.4</v>
      </c>
      <c r="I38" s="17">
        <v>92.9</v>
      </c>
      <c r="J38" s="17">
        <v>69.5</v>
      </c>
      <c r="K38" s="17">
        <v>183.3</v>
      </c>
      <c r="L38" s="17">
        <v>36.2</v>
      </c>
      <c r="M38" s="17">
        <v>216.8</v>
      </c>
      <c r="N38" s="17">
        <v>330.3</v>
      </c>
      <c r="O38" s="17">
        <v>44.3</v>
      </c>
      <c r="P38" s="17">
        <v>90</v>
      </c>
      <c r="Q38" s="17">
        <v>284</v>
      </c>
      <c r="R38" s="17">
        <v>86.4</v>
      </c>
      <c r="S38" s="20"/>
    </row>
    <row r="39" spans="1:19" s="21" customFormat="1" ht="15" customHeight="1">
      <c r="A39" s="31" t="s">
        <v>18</v>
      </c>
      <c r="B39" s="33">
        <f t="shared" si="0"/>
        <v>1222.8</v>
      </c>
      <c r="C39" s="33">
        <f t="shared" si="1"/>
        <v>752.4000000000001</v>
      </c>
      <c r="D39" s="34">
        <f t="shared" si="2"/>
        <v>61.53091265947008</v>
      </c>
      <c r="E39" s="33">
        <f t="shared" si="3"/>
        <v>470.40000000000003</v>
      </c>
      <c r="F39" s="34">
        <f t="shared" si="4"/>
        <v>38.46908734052993</v>
      </c>
      <c r="G39" s="17">
        <v>42.1</v>
      </c>
      <c r="H39" s="17">
        <v>27.4</v>
      </c>
      <c r="I39" s="17">
        <v>55.7</v>
      </c>
      <c r="J39" s="17">
        <v>120.1</v>
      </c>
      <c r="K39" s="17">
        <v>178.4</v>
      </c>
      <c r="L39" s="17">
        <v>3.7</v>
      </c>
      <c r="M39" s="17">
        <v>311.4</v>
      </c>
      <c r="N39" s="17">
        <v>180.7</v>
      </c>
      <c r="O39" s="17">
        <v>33.5</v>
      </c>
      <c r="P39" s="17">
        <v>44.7</v>
      </c>
      <c r="Q39" s="17">
        <v>191</v>
      </c>
      <c r="R39" s="17">
        <v>34.1</v>
      </c>
      <c r="S39" s="20"/>
    </row>
    <row r="40" spans="1:19" s="21" customFormat="1" ht="15" customHeight="1">
      <c r="A40" s="31" t="s">
        <v>8</v>
      </c>
      <c r="B40" s="33">
        <f t="shared" si="0"/>
        <v>1915.4</v>
      </c>
      <c r="C40" s="33">
        <f t="shared" si="1"/>
        <v>1518.8000000000002</v>
      </c>
      <c r="D40" s="34">
        <f t="shared" si="2"/>
        <v>79.29414221572519</v>
      </c>
      <c r="E40" s="33">
        <f t="shared" si="3"/>
        <v>396.6</v>
      </c>
      <c r="F40" s="34">
        <f t="shared" si="4"/>
        <v>20.705857784274826</v>
      </c>
      <c r="G40" s="17">
        <v>18.2</v>
      </c>
      <c r="H40" s="17">
        <v>14.1</v>
      </c>
      <c r="I40" s="17">
        <v>13.5</v>
      </c>
      <c r="J40" s="17">
        <v>200.1</v>
      </c>
      <c r="K40" s="17">
        <v>259.8</v>
      </c>
      <c r="L40" s="17">
        <v>14.5</v>
      </c>
      <c r="M40" s="17">
        <v>534.7</v>
      </c>
      <c r="N40" s="17">
        <v>593.9</v>
      </c>
      <c r="O40" s="17">
        <v>46</v>
      </c>
      <c r="P40" s="17">
        <v>69.9</v>
      </c>
      <c r="Q40" s="17">
        <v>142.1</v>
      </c>
      <c r="R40" s="17">
        <v>8.6</v>
      </c>
      <c r="S40" s="20"/>
    </row>
    <row r="41" spans="1:19" s="21" customFormat="1" ht="15" customHeight="1">
      <c r="A41" s="31" t="s">
        <v>10</v>
      </c>
      <c r="B41" s="33">
        <f t="shared" si="0"/>
        <v>2693.7000000000003</v>
      </c>
      <c r="C41" s="33">
        <f t="shared" si="1"/>
        <v>1257</v>
      </c>
      <c r="D41" s="34">
        <f t="shared" si="2"/>
        <v>46.664439247132194</v>
      </c>
      <c r="E41" s="33">
        <f t="shared" si="3"/>
        <v>1436.7</v>
      </c>
      <c r="F41" s="34">
        <f t="shared" si="4"/>
        <v>53.33556075286779</v>
      </c>
      <c r="G41" s="17">
        <v>86</v>
      </c>
      <c r="H41" s="17">
        <v>85.7</v>
      </c>
      <c r="I41" s="17">
        <v>176.5</v>
      </c>
      <c r="J41" s="17">
        <v>354.6</v>
      </c>
      <c r="K41" s="17">
        <v>131</v>
      </c>
      <c r="L41" s="17">
        <v>31.9</v>
      </c>
      <c r="M41" s="17">
        <v>198.6</v>
      </c>
      <c r="N41" s="17">
        <v>506.2</v>
      </c>
      <c r="O41" s="17">
        <v>83.3</v>
      </c>
      <c r="P41" s="17">
        <v>306</v>
      </c>
      <c r="Q41" s="17">
        <v>482.1</v>
      </c>
      <c r="R41" s="17">
        <v>251.8</v>
      </c>
      <c r="S41" s="20"/>
    </row>
    <row r="42" spans="1:19" s="22" customFormat="1" ht="15" customHeight="1">
      <c r="A42" s="31" t="s">
        <v>33</v>
      </c>
      <c r="B42" s="33">
        <f t="shared" si="0"/>
        <v>1026.8000000000002</v>
      </c>
      <c r="C42" s="33">
        <f t="shared" si="1"/>
        <v>654.3000000000001</v>
      </c>
      <c r="D42" s="34">
        <f t="shared" si="2"/>
        <v>63.72224386443318</v>
      </c>
      <c r="E42" s="33">
        <f t="shared" si="3"/>
        <v>372.5</v>
      </c>
      <c r="F42" s="34">
        <f t="shared" si="4"/>
        <v>36.277756135566804</v>
      </c>
      <c r="G42" s="17">
        <v>45.2</v>
      </c>
      <c r="H42" s="17">
        <v>10</v>
      </c>
      <c r="I42" s="17">
        <v>46</v>
      </c>
      <c r="J42" s="17">
        <v>76.1</v>
      </c>
      <c r="K42" s="17">
        <v>115.8</v>
      </c>
      <c r="L42" s="17">
        <v>65.1</v>
      </c>
      <c r="M42" s="17">
        <v>80.8</v>
      </c>
      <c r="N42" s="17">
        <v>204.9</v>
      </c>
      <c r="O42" s="17">
        <v>137.5</v>
      </c>
      <c r="P42" s="17">
        <v>50.2</v>
      </c>
      <c r="Q42" s="17">
        <v>37.1</v>
      </c>
      <c r="R42" s="17">
        <v>158.1</v>
      </c>
      <c r="S42" s="20"/>
    </row>
    <row r="43" spans="1:19" s="22" customFormat="1" ht="15" customHeight="1">
      <c r="A43" s="31" t="s">
        <v>32</v>
      </c>
      <c r="B43" s="33">
        <f t="shared" si="0"/>
        <v>1109.6</v>
      </c>
      <c r="C43" s="33">
        <f t="shared" si="1"/>
        <v>735.9999999999999</v>
      </c>
      <c r="D43" s="34">
        <f t="shared" si="2"/>
        <v>66.33020908435472</v>
      </c>
      <c r="E43" s="33">
        <f t="shared" si="3"/>
        <v>373.6</v>
      </c>
      <c r="F43" s="34">
        <f t="shared" si="4"/>
        <v>33.66979091564528</v>
      </c>
      <c r="G43" s="17">
        <v>32.5</v>
      </c>
      <c r="H43" s="17">
        <v>55.2</v>
      </c>
      <c r="I43" s="17">
        <v>28.1</v>
      </c>
      <c r="J43" s="17">
        <v>72.9</v>
      </c>
      <c r="K43" s="17">
        <v>169</v>
      </c>
      <c r="L43" s="17">
        <v>24.2</v>
      </c>
      <c r="M43" s="17">
        <v>138.1</v>
      </c>
      <c r="N43" s="17">
        <v>182.6</v>
      </c>
      <c r="O43" s="17">
        <v>214.2</v>
      </c>
      <c r="P43" s="17">
        <v>7.9</v>
      </c>
      <c r="Q43" s="23">
        <v>0</v>
      </c>
      <c r="R43" s="17">
        <v>184.9</v>
      </c>
      <c r="S43" s="20"/>
    </row>
    <row r="44" spans="1:19" s="22" customFormat="1" ht="15" customHeight="1">
      <c r="A44" s="31" t="s">
        <v>11</v>
      </c>
      <c r="B44" s="33">
        <f t="shared" si="0"/>
        <v>1752.6999999999998</v>
      </c>
      <c r="C44" s="33">
        <f t="shared" si="1"/>
        <v>1535.6999999999998</v>
      </c>
      <c r="D44" s="34">
        <f t="shared" si="2"/>
        <v>87.61910195698066</v>
      </c>
      <c r="E44" s="33">
        <f>+G44+H44+I44+J44+R44</f>
        <v>217</v>
      </c>
      <c r="F44" s="34">
        <f t="shared" si="4"/>
        <v>12.380898043019343</v>
      </c>
      <c r="G44" s="18">
        <v>24.8</v>
      </c>
      <c r="H44" s="18">
        <v>19.7</v>
      </c>
      <c r="I44" s="18">
        <v>40.3</v>
      </c>
      <c r="J44" s="18">
        <v>72.7</v>
      </c>
      <c r="K44" s="18">
        <v>329.5</v>
      </c>
      <c r="L44" s="18">
        <v>59.3</v>
      </c>
      <c r="M44" s="18">
        <v>91.1</v>
      </c>
      <c r="N44" s="18">
        <v>788.9</v>
      </c>
      <c r="O44" s="18">
        <v>256.4</v>
      </c>
      <c r="P44" s="18">
        <v>10.5</v>
      </c>
      <c r="Q44" s="18" t="s">
        <v>25</v>
      </c>
      <c r="R44" s="18">
        <v>59.5</v>
      </c>
      <c r="S44" s="20"/>
    </row>
    <row r="45" spans="1:19" s="21" customFormat="1" ht="15" customHeight="1">
      <c r="A45" s="32" t="s">
        <v>9</v>
      </c>
      <c r="B45" s="35">
        <f t="shared" si="0"/>
        <v>1468.8</v>
      </c>
      <c r="C45" s="35">
        <f t="shared" si="1"/>
        <v>1264.6000000000001</v>
      </c>
      <c r="D45" s="36">
        <f t="shared" si="2"/>
        <v>86.09749455337692</v>
      </c>
      <c r="E45" s="35">
        <f>+G45+H45+I45+J45+R45</f>
        <v>204.20000000000002</v>
      </c>
      <c r="F45" s="36">
        <f t="shared" si="4"/>
        <v>13.902505446623096</v>
      </c>
      <c r="G45" s="19">
        <v>20.7</v>
      </c>
      <c r="H45" s="19">
        <v>56.2</v>
      </c>
      <c r="I45" s="19">
        <v>51.9</v>
      </c>
      <c r="J45" s="19">
        <v>35.9</v>
      </c>
      <c r="K45" s="19">
        <v>267.2</v>
      </c>
      <c r="L45" s="19">
        <v>33.5</v>
      </c>
      <c r="M45" s="19">
        <v>133.9</v>
      </c>
      <c r="N45" s="19">
        <v>656.8</v>
      </c>
      <c r="O45" s="19">
        <v>168.7</v>
      </c>
      <c r="P45" s="19">
        <v>4.5</v>
      </c>
      <c r="Q45" s="19" t="s">
        <v>25</v>
      </c>
      <c r="R45" s="19">
        <v>39.5</v>
      </c>
      <c r="S45" s="20"/>
    </row>
    <row r="46" spans="1:19" s="40" customFormat="1" ht="15.75" customHeight="1">
      <c r="A46" s="38" t="s">
        <v>28</v>
      </c>
      <c r="B46" s="39"/>
      <c r="C46" s="39"/>
      <c r="D46" s="39"/>
      <c r="E46" s="39"/>
      <c r="F46" s="39"/>
      <c r="R46" s="41" t="s">
        <v>69</v>
      </c>
      <c r="S46" s="42"/>
    </row>
    <row r="47" spans="1:19" s="40" customFormat="1" ht="15.75" customHeight="1">
      <c r="A47" s="38" t="s">
        <v>29</v>
      </c>
      <c r="B47" s="39"/>
      <c r="C47" s="39"/>
      <c r="D47" s="39"/>
      <c r="E47" s="39"/>
      <c r="F47" s="39"/>
      <c r="S47" s="43"/>
    </row>
    <row r="48" spans="1:19" s="40" customFormat="1" ht="15.75" customHeight="1">
      <c r="A48" s="38" t="s">
        <v>27</v>
      </c>
      <c r="B48" s="39"/>
      <c r="C48" s="39"/>
      <c r="D48" s="39"/>
      <c r="E48" s="39"/>
      <c r="F48" s="39"/>
      <c r="S48" s="42"/>
    </row>
    <row r="49" spans="1:19" s="40" customFormat="1" ht="15.75" customHeight="1">
      <c r="A49" s="38" t="s">
        <v>70</v>
      </c>
      <c r="B49" s="39"/>
      <c r="C49" s="39"/>
      <c r="D49" s="39"/>
      <c r="E49" s="39"/>
      <c r="F49" s="39"/>
      <c r="S49" s="42"/>
    </row>
    <row r="50" ht="18" customHeight="1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17.75" customHeight="1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9" ht="135" customHeight="1"/>
    <row r="100" ht="15.75"/>
    <row r="101" ht="15.75"/>
    <row r="102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</sheetData>
  <sheetProtection/>
  <mergeCells count="15">
    <mergeCell ref="A1:R1"/>
    <mergeCell ref="R10:R11"/>
    <mergeCell ref="N10:N11"/>
    <mergeCell ref="O10:O11"/>
    <mergeCell ref="P10:P11"/>
    <mergeCell ref="Q10:Q11"/>
    <mergeCell ref="A8:R8"/>
    <mergeCell ref="B10:B11"/>
    <mergeCell ref="G10:G11"/>
    <mergeCell ref="H10:H11"/>
    <mergeCell ref="M10:M11"/>
    <mergeCell ref="I10:I11"/>
    <mergeCell ref="J10:J11"/>
    <mergeCell ref="K10:K11"/>
    <mergeCell ref="L10:L11"/>
  </mergeCells>
  <conditionalFormatting sqref="D12:D45">
    <cfRule type="cellIs" priority="1" dxfId="1" operator="greaterThan" stopIfTrue="1">
      <formula>90</formula>
    </cfRule>
    <cfRule type="cellIs" priority="2" dxfId="0" operator="greaterThan" stopIfTrue="1">
      <formula>90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portrait" paperSize="9" scale="95" r:id="rId2"/>
  <headerFooter alignWithMargins="0">
    <oddFooter>&amp;C&amp;10STA.294-&amp;P</oddFooter>
  </headerFooter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C22">
      <selection activeCell="T33" sqref="T33"/>
    </sheetView>
  </sheetViews>
  <sheetFormatPr defaultColWidth="9.00390625" defaultRowHeight="16.5"/>
  <sheetData>
    <row r="1" ht="16.5">
      <c r="D1">
        <f>MIN(D4:D37)</f>
        <v>1026.8000000000002</v>
      </c>
    </row>
    <row r="2" spans="3:6" ht="16.5">
      <c r="C2" t="s">
        <v>43</v>
      </c>
      <c r="D2" t="s">
        <v>44</v>
      </c>
      <c r="E2" t="s">
        <v>45</v>
      </c>
      <c r="F2" t="s">
        <v>46</v>
      </c>
    </row>
    <row r="3" spans="3:6" ht="16.5">
      <c r="C3" t="s">
        <v>47</v>
      </c>
      <c r="E3" t="s">
        <v>48</v>
      </c>
      <c r="F3" t="s">
        <v>48</v>
      </c>
    </row>
    <row r="4" spans="3:6" ht="16.5">
      <c r="C4" t="s">
        <v>12</v>
      </c>
      <c r="D4">
        <v>1148.6</v>
      </c>
      <c r="E4">
        <v>675.3000000000001</v>
      </c>
      <c r="F4">
        <v>473.29999999999995</v>
      </c>
    </row>
    <row r="5" spans="3:6" ht="16.5">
      <c r="C5" t="s">
        <v>0</v>
      </c>
      <c r="D5">
        <v>3151.6</v>
      </c>
      <c r="E5">
        <v>1885.5000000000002</v>
      </c>
      <c r="F5">
        <v>1266.1</v>
      </c>
    </row>
    <row r="6" spans="3:6" ht="16.5">
      <c r="C6" t="s">
        <v>17</v>
      </c>
      <c r="D6">
        <v>2519.2</v>
      </c>
      <c r="E6">
        <v>2041.3</v>
      </c>
      <c r="F6">
        <v>477.90000000000003</v>
      </c>
    </row>
    <row r="7" spans="3:6" ht="16.5">
      <c r="C7" t="s">
        <v>42</v>
      </c>
      <c r="D7">
        <v>3500.1</v>
      </c>
      <c r="E7">
        <v>2372.9</v>
      </c>
      <c r="F7">
        <v>1127.2</v>
      </c>
    </row>
    <row r="8" spans="3:6" ht="16.5">
      <c r="C8" t="s">
        <v>23</v>
      </c>
      <c r="D8">
        <v>3327.0000000000005</v>
      </c>
      <c r="E8">
        <v>2396</v>
      </c>
      <c r="F8">
        <v>931</v>
      </c>
    </row>
    <row r="9" spans="3:6" ht="16.5">
      <c r="C9" t="s">
        <v>19</v>
      </c>
      <c r="D9">
        <v>1571</v>
      </c>
      <c r="E9">
        <v>1206</v>
      </c>
      <c r="F9">
        <v>365</v>
      </c>
    </row>
    <row r="10" spans="3:6" ht="16.5">
      <c r="C10" t="s">
        <v>31</v>
      </c>
      <c r="D10">
        <v>2132.2</v>
      </c>
      <c r="E10">
        <v>1639.9</v>
      </c>
      <c r="F10">
        <v>492.29999999999995</v>
      </c>
    </row>
    <row r="11" spans="3:6" ht="16.5">
      <c r="C11" t="s">
        <v>35</v>
      </c>
      <c r="D11">
        <v>1428.5</v>
      </c>
      <c r="E11">
        <v>907.5</v>
      </c>
      <c r="F11">
        <v>521</v>
      </c>
    </row>
    <row r="12" spans="3:6" ht="16.5">
      <c r="C12" t="s">
        <v>36</v>
      </c>
      <c r="D12">
        <v>1215.8999999999999</v>
      </c>
      <c r="E12">
        <v>777.6</v>
      </c>
      <c r="F12">
        <v>438.3</v>
      </c>
    </row>
    <row r="13" spans="3:6" ht="16.5">
      <c r="C13" t="s">
        <v>1</v>
      </c>
      <c r="D13">
        <v>1417.7999999999997</v>
      </c>
      <c r="E13">
        <v>1014.3000000000001</v>
      </c>
      <c r="F13">
        <v>403.50000000000006</v>
      </c>
    </row>
    <row r="14" spans="3:6" ht="16.5">
      <c r="C14" t="s">
        <v>37</v>
      </c>
      <c r="D14">
        <v>1493.5</v>
      </c>
      <c r="E14">
        <v>1234</v>
      </c>
      <c r="F14">
        <v>259.5</v>
      </c>
    </row>
    <row r="15" spans="3:6" ht="16.5">
      <c r="C15" t="s">
        <v>15</v>
      </c>
      <c r="D15">
        <v>1526.3000000000002</v>
      </c>
      <c r="E15">
        <v>1365.2</v>
      </c>
      <c r="F15">
        <v>161.1</v>
      </c>
    </row>
    <row r="16" spans="3:6" ht="16.5">
      <c r="C16" t="s">
        <v>20</v>
      </c>
      <c r="D16">
        <v>1148</v>
      </c>
      <c r="E16">
        <v>987.8</v>
      </c>
      <c r="F16">
        <v>160.2</v>
      </c>
    </row>
    <row r="17" spans="3:6" ht="16.5">
      <c r="C17" t="s">
        <v>38</v>
      </c>
      <c r="D17">
        <v>1234.5</v>
      </c>
      <c r="E17">
        <v>1141</v>
      </c>
      <c r="F17">
        <v>93.5</v>
      </c>
    </row>
    <row r="18" spans="3:6" ht="16.5">
      <c r="C18" t="s">
        <v>14</v>
      </c>
      <c r="D18">
        <v>1878</v>
      </c>
      <c r="E18">
        <v>1687.5</v>
      </c>
      <c r="F18">
        <v>190.5</v>
      </c>
    </row>
    <row r="19" spans="3:6" ht="16.5">
      <c r="C19" t="s">
        <v>39</v>
      </c>
      <c r="D19">
        <v>1255</v>
      </c>
      <c r="E19">
        <v>1166.5</v>
      </c>
      <c r="F19">
        <v>88.5</v>
      </c>
    </row>
    <row r="20" spans="3:6" ht="16.5">
      <c r="C20" t="s">
        <v>7</v>
      </c>
      <c r="D20">
        <v>1790.3000000000002</v>
      </c>
      <c r="E20">
        <v>1607</v>
      </c>
      <c r="F20">
        <v>183.3</v>
      </c>
    </row>
    <row r="21" spans="3:6" ht="16.5">
      <c r="C21" t="s">
        <v>2</v>
      </c>
      <c r="D21">
        <v>3413.3</v>
      </c>
      <c r="E21">
        <v>3101.7999999999997</v>
      </c>
      <c r="F21">
        <v>311.5</v>
      </c>
    </row>
    <row r="22" spans="3:6" ht="16.5">
      <c r="C22" t="s">
        <v>22</v>
      </c>
      <c r="D22">
        <v>2317.3999999999996</v>
      </c>
      <c r="E22">
        <v>2054.6</v>
      </c>
      <c r="F22">
        <v>262.8</v>
      </c>
    </row>
    <row r="23" spans="3:6" ht="16.5">
      <c r="C23" t="s">
        <v>16</v>
      </c>
      <c r="D23">
        <v>1481</v>
      </c>
      <c r="E23">
        <v>1396.6</v>
      </c>
      <c r="F23">
        <v>84.4</v>
      </c>
    </row>
    <row r="24" spans="3:6" ht="16.5">
      <c r="C24" t="s">
        <v>3</v>
      </c>
      <c r="D24">
        <v>1344</v>
      </c>
      <c r="E24">
        <v>1224.5</v>
      </c>
      <c r="F24">
        <v>119.5</v>
      </c>
    </row>
    <row r="25" spans="3:6" ht="16.5">
      <c r="C25" t="s">
        <v>40</v>
      </c>
      <c r="D25">
        <v>1812.5</v>
      </c>
      <c r="E25">
        <v>1736</v>
      </c>
      <c r="F25">
        <v>76.5</v>
      </c>
    </row>
    <row r="26" spans="3:6" ht="16.5">
      <c r="C26" t="s">
        <v>5</v>
      </c>
      <c r="D26">
        <v>1480.1000000000001</v>
      </c>
      <c r="E26">
        <v>1283.7</v>
      </c>
      <c r="F26">
        <v>196.4</v>
      </c>
    </row>
    <row r="27" spans="3:6" ht="16.5">
      <c r="C27" t="s">
        <v>21</v>
      </c>
      <c r="D27">
        <v>2579.4</v>
      </c>
      <c r="E27">
        <v>1748.1</v>
      </c>
      <c r="F27">
        <v>831.3</v>
      </c>
    </row>
    <row r="28" spans="3:6" ht="16.5">
      <c r="C28" t="s">
        <v>13</v>
      </c>
      <c r="D28">
        <v>4069.0999999999995</v>
      </c>
      <c r="E28">
        <v>1946.9</v>
      </c>
      <c r="F28">
        <v>2122.2</v>
      </c>
    </row>
    <row r="29" spans="3:6" ht="16.5">
      <c r="C29" t="s">
        <v>4</v>
      </c>
      <c r="D29">
        <v>1784.6</v>
      </c>
      <c r="E29">
        <v>1199</v>
      </c>
      <c r="F29">
        <v>585.6</v>
      </c>
    </row>
    <row r="30" spans="3:6" ht="16.5">
      <c r="C30" t="s">
        <v>6</v>
      </c>
      <c r="D30">
        <v>1506.8</v>
      </c>
      <c r="E30">
        <v>900.9</v>
      </c>
      <c r="F30">
        <v>605.9</v>
      </c>
    </row>
    <row r="31" spans="3:6" ht="16.5">
      <c r="C31" t="s">
        <v>18</v>
      </c>
      <c r="D31">
        <v>1222.8</v>
      </c>
      <c r="E31">
        <v>752.4000000000001</v>
      </c>
      <c r="F31">
        <v>470.40000000000003</v>
      </c>
    </row>
    <row r="32" spans="3:6" ht="16.5">
      <c r="C32" t="s">
        <v>8</v>
      </c>
      <c r="D32">
        <v>1915.4</v>
      </c>
      <c r="E32">
        <v>1518.8000000000002</v>
      </c>
      <c r="F32">
        <v>396.6</v>
      </c>
    </row>
    <row r="33" spans="3:6" ht="16.5">
      <c r="C33" t="s">
        <v>10</v>
      </c>
      <c r="D33">
        <v>2693.7000000000003</v>
      </c>
      <c r="E33">
        <v>1257</v>
      </c>
      <c r="F33">
        <v>1436.7</v>
      </c>
    </row>
    <row r="34" spans="3:6" ht="16.5">
      <c r="C34" t="s">
        <v>33</v>
      </c>
      <c r="D34">
        <v>1026.8000000000002</v>
      </c>
      <c r="E34">
        <v>654.3000000000001</v>
      </c>
      <c r="F34">
        <v>372.5</v>
      </c>
    </row>
    <row r="35" spans="3:6" ht="16.5">
      <c r="C35" t="s">
        <v>32</v>
      </c>
      <c r="D35">
        <v>1109.6</v>
      </c>
      <c r="E35">
        <v>735.9999999999999</v>
      </c>
      <c r="F35">
        <v>373.6</v>
      </c>
    </row>
    <row r="36" spans="3:6" ht="16.5">
      <c r="C36" t="s">
        <v>11</v>
      </c>
      <c r="D36">
        <v>1752.6999999999998</v>
      </c>
      <c r="E36">
        <v>1535.6999999999998</v>
      </c>
      <c r="F36">
        <v>217</v>
      </c>
    </row>
    <row r="37" spans="3:6" ht="16.5">
      <c r="C37" t="s">
        <v>9</v>
      </c>
      <c r="D37">
        <v>1468.8</v>
      </c>
      <c r="E37">
        <v>1264.6000000000001</v>
      </c>
      <c r="F37">
        <v>204.20000000000002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A39"/>
  <sheetViews>
    <sheetView zoomScalePageLayoutView="0" workbookViewId="0" topLeftCell="AC1">
      <selection activeCell="AH29" sqref="AH29"/>
    </sheetView>
  </sheetViews>
  <sheetFormatPr defaultColWidth="9.00390625" defaultRowHeight="16.5"/>
  <cols>
    <col min="1" max="1" width="9.00390625" style="49" customWidth="1"/>
    <col min="2" max="2" width="16.625" style="45" customWidth="1"/>
    <col min="3" max="20" width="9.00390625" style="49" customWidth="1"/>
    <col min="21" max="21" width="9.00390625" style="78" customWidth="1"/>
    <col min="22" max="24" width="9.00390625" style="49" customWidth="1"/>
    <col min="25" max="25" width="9.00390625" style="61" customWidth="1"/>
    <col min="26" max="27" width="9.00390625" style="49" customWidth="1"/>
    <col min="28" max="28" width="9.00390625" style="51" customWidth="1"/>
    <col min="29" max="16384" width="9.00390625" style="49" customWidth="1"/>
  </cols>
  <sheetData>
    <row r="1" spans="3:53" ht="16.5">
      <c r="C1" s="46" t="s">
        <v>71</v>
      </c>
      <c r="D1" s="92" t="s">
        <v>72</v>
      </c>
      <c r="E1" s="47" t="s">
        <v>73</v>
      </c>
      <c r="F1" s="47"/>
      <c r="G1" s="47" t="s">
        <v>74</v>
      </c>
      <c r="H1" s="47"/>
      <c r="I1" s="88" t="s">
        <v>75</v>
      </c>
      <c r="J1" s="88" t="s">
        <v>76</v>
      </c>
      <c r="K1" s="88" t="s">
        <v>77</v>
      </c>
      <c r="L1" s="88" t="s">
        <v>50</v>
      </c>
      <c r="M1" s="88" t="s">
        <v>78</v>
      </c>
      <c r="N1" s="88" t="s">
        <v>79</v>
      </c>
      <c r="O1" s="88" t="s">
        <v>53</v>
      </c>
      <c r="P1" s="88" t="s">
        <v>80</v>
      </c>
      <c r="Q1" s="88" t="s">
        <v>81</v>
      </c>
      <c r="R1" s="88" t="s">
        <v>56</v>
      </c>
      <c r="S1" s="88" t="s">
        <v>82</v>
      </c>
      <c r="T1" s="90" t="s">
        <v>83</v>
      </c>
      <c r="U1" s="48"/>
      <c r="W1" s="92" t="s">
        <v>72</v>
      </c>
      <c r="X1" s="47" t="s">
        <v>73</v>
      </c>
      <c r="Y1" s="50"/>
      <c r="Z1" s="47" t="s">
        <v>74</v>
      </c>
      <c r="AA1" s="47"/>
      <c r="AB1" s="88" t="s">
        <v>75</v>
      </c>
      <c r="AC1" s="88" t="s">
        <v>76</v>
      </c>
      <c r="AD1" s="88" t="s">
        <v>77</v>
      </c>
      <c r="AE1" s="88" t="s">
        <v>50</v>
      </c>
      <c r="AF1" s="88" t="s">
        <v>78</v>
      </c>
      <c r="AG1" s="88" t="s">
        <v>79</v>
      </c>
      <c r="AH1" s="88" t="s">
        <v>53</v>
      </c>
      <c r="AI1" s="88" t="s">
        <v>80</v>
      </c>
      <c r="AJ1" s="88" t="s">
        <v>81</v>
      </c>
      <c r="AK1" s="88" t="s">
        <v>56</v>
      </c>
      <c r="AL1" s="88" t="s">
        <v>82</v>
      </c>
      <c r="AM1" s="90" t="s">
        <v>83</v>
      </c>
      <c r="AP1" s="51">
        <f>1/9</f>
        <v>0.1111111111111111</v>
      </c>
      <c r="AQ1" s="51">
        <f>2/8</f>
        <v>0.25</v>
      </c>
      <c r="AR1" s="51">
        <f>3/7</f>
        <v>0.42857142857142855</v>
      </c>
      <c r="AS1" s="51">
        <f>4/6</f>
        <v>0.6666666666666666</v>
      </c>
      <c r="AT1" s="51">
        <f>5/5</f>
        <v>1</v>
      </c>
      <c r="AU1" s="51"/>
      <c r="AV1" s="51"/>
      <c r="AW1" s="51"/>
      <c r="AX1" s="51"/>
      <c r="AY1" s="51"/>
      <c r="AZ1" s="51"/>
      <c r="BA1" s="51"/>
    </row>
    <row r="2" spans="3:39" ht="21">
      <c r="C2" s="52" t="s">
        <v>84</v>
      </c>
      <c r="D2" s="93"/>
      <c r="E2" s="53" t="s">
        <v>85</v>
      </c>
      <c r="F2" s="47" t="s">
        <v>86</v>
      </c>
      <c r="G2" s="53" t="s">
        <v>85</v>
      </c>
      <c r="H2" s="53" t="s">
        <v>86</v>
      </c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1"/>
      <c r="U2" s="54"/>
      <c r="W2" s="93"/>
      <c r="X2" s="53" t="s">
        <v>85</v>
      </c>
      <c r="Y2" s="50" t="s">
        <v>86</v>
      </c>
      <c r="Z2" s="53" t="s">
        <v>85</v>
      </c>
      <c r="AA2" s="53" t="s">
        <v>86</v>
      </c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91"/>
    </row>
    <row r="3" spans="2:42" ht="16.5">
      <c r="B3" s="45" t="s">
        <v>87</v>
      </c>
      <c r="C3" s="55" t="s">
        <v>88</v>
      </c>
      <c r="D3" s="56">
        <v>1148.6</v>
      </c>
      <c r="E3" s="56">
        <v>675.3000000000001</v>
      </c>
      <c r="F3" s="57">
        <v>58.79331359916421</v>
      </c>
      <c r="G3" s="56">
        <v>473.29999999999995</v>
      </c>
      <c r="H3" s="57">
        <v>41.2066864008358</v>
      </c>
      <c r="I3" s="58">
        <v>36.5</v>
      </c>
      <c r="J3" s="58">
        <v>29.3</v>
      </c>
      <c r="K3" s="58">
        <v>118.8</v>
      </c>
      <c r="L3" s="58">
        <v>72.3</v>
      </c>
      <c r="M3" s="58">
        <v>115</v>
      </c>
      <c r="N3" s="58">
        <v>18.8</v>
      </c>
      <c r="O3" s="58">
        <v>25.5</v>
      </c>
      <c r="P3" s="58">
        <v>334.9</v>
      </c>
      <c r="Q3" s="58">
        <v>117</v>
      </c>
      <c r="R3" s="58">
        <v>64.1</v>
      </c>
      <c r="S3" s="58">
        <v>57.4</v>
      </c>
      <c r="T3" s="58">
        <v>159</v>
      </c>
      <c r="U3" s="59"/>
      <c r="V3" s="49" t="s">
        <v>89</v>
      </c>
      <c r="W3" s="60">
        <f>AVERAGE(D3:D12,D26:D27)</f>
        <v>2338.366666666667</v>
      </c>
      <c r="X3" s="60">
        <f>AVERAGE(E3:E12,E26:E27)</f>
        <v>1550.9416666666666</v>
      </c>
      <c r="Y3" s="61">
        <f>X3/W3*100</f>
        <v>66.32585422873515</v>
      </c>
      <c r="Z3" s="60">
        <f>AVERAGE(G3:G12,G26:G27)</f>
        <v>787.4250000000001</v>
      </c>
      <c r="AA3" s="60">
        <f>Z3/W3*100</f>
        <v>33.67414577126485</v>
      </c>
      <c r="AB3" s="60">
        <f>AVERAGE(I3:I12,I26:I27)</f>
        <v>79.34166666666667</v>
      </c>
      <c r="AC3" s="60">
        <f aca="true" t="shared" si="0" ref="AC3:AM3">AVERAGE(J3:J12,J26:J27)</f>
        <v>92.625</v>
      </c>
      <c r="AD3" s="60">
        <f t="shared" si="0"/>
        <v>234.9166666666667</v>
      </c>
      <c r="AE3" s="60">
        <f t="shared" si="0"/>
        <v>96.40833333333335</v>
      </c>
      <c r="AF3" s="60">
        <f t="shared" si="0"/>
        <v>278.93333333333334</v>
      </c>
      <c r="AG3" s="60">
        <f t="shared" si="0"/>
        <v>80.52499999999999</v>
      </c>
      <c r="AH3" s="60">
        <f t="shared" si="0"/>
        <v>162.95833333333334</v>
      </c>
      <c r="AI3" s="60">
        <f t="shared" si="0"/>
        <v>505.0166666666667</v>
      </c>
      <c r="AJ3" s="60">
        <f t="shared" si="0"/>
        <v>340.46666666666664</v>
      </c>
      <c r="AK3" s="60">
        <f t="shared" si="0"/>
        <v>183.04166666666663</v>
      </c>
      <c r="AL3" s="60">
        <f t="shared" si="0"/>
        <v>136.6</v>
      </c>
      <c r="AM3" s="60">
        <f t="shared" si="0"/>
        <v>147.53333333333333</v>
      </c>
      <c r="AN3" s="62">
        <f>X3/W3*100</f>
        <v>66.32585422873515</v>
      </c>
      <c r="AO3" s="62">
        <f>Z3/X3</f>
        <v>0.5077076829667998</v>
      </c>
      <c r="AP3" s="63">
        <v>0.12986111111111112</v>
      </c>
    </row>
    <row r="4" spans="3:41" ht="16.5">
      <c r="C4" s="55" t="s">
        <v>0</v>
      </c>
      <c r="D4" s="56">
        <v>3151.6</v>
      </c>
      <c r="E4" s="56">
        <v>1885.5000000000002</v>
      </c>
      <c r="F4" s="57">
        <v>59.82675466429751</v>
      </c>
      <c r="G4" s="56">
        <v>1266.1</v>
      </c>
      <c r="H4" s="57">
        <v>40.173245335702504</v>
      </c>
      <c r="I4" s="58">
        <v>132.2</v>
      </c>
      <c r="J4" s="58">
        <v>187.4</v>
      </c>
      <c r="K4" s="58">
        <v>410</v>
      </c>
      <c r="L4" s="58">
        <v>137.7</v>
      </c>
      <c r="M4" s="58">
        <v>262.3</v>
      </c>
      <c r="N4" s="58">
        <v>47.1</v>
      </c>
      <c r="O4" s="58">
        <v>186.2</v>
      </c>
      <c r="P4" s="58">
        <v>679.2</v>
      </c>
      <c r="Q4" s="58">
        <v>519.3</v>
      </c>
      <c r="R4" s="58">
        <v>191.4</v>
      </c>
      <c r="S4" s="58">
        <v>149.8</v>
      </c>
      <c r="T4" s="58">
        <v>249</v>
      </c>
      <c r="U4" s="59"/>
      <c r="AA4" s="60"/>
      <c r="AB4" s="49"/>
      <c r="AN4" s="62"/>
      <c r="AO4" s="62"/>
    </row>
    <row r="5" spans="3:42" ht="16.5">
      <c r="C5" s="55" t="s">
        <v>17</v>
      </c>
      <c r="D5" s="56">
        <v>2519.2</v>
      </c>
      <c r="E5" s="56">
        <v>2041.3</v>
      </c>
      <c r="F5" s="57">
        <v>81.02969196570339</v>
      </c>
      <c r="G5" s="56">
        <v>477.90000000000003</v>
      </c>
      <c r="H5" s="57">
        <v>18.970308034296604</v>
      </c>
      <c r="I5" s="58">
        <v>20</v>
      </c>
      <c r="J5" s="58">
        <v>90</v>
      </c>
      <c r="K5" s="58">
        <v>182</v>
      </c>
      <c r="L5" s="58">
        <v>87.6</v>
      </c>
      <c r="M5" s="58">
        <v>302.8</v>
      </c>
      <c r="N5" s="58">
        <v>248.3</v>
      </c>
      <c r="O5" s="58">
        <v>316.8</v>
      </c>
      <c r="P5" s="58">
        <v>728.2</v>
      </c>
      <c r="Q5" s="58">
        <v>309.9</v>
      </c>
      <c r="R5" s="58">
        <v>135.3</v>
      </c>
      <c r="S5" s="58">
        <v>22.6</v>
      </c>
      <c r="T5" s="58">
        <v>75.7</v>
      </c>
      <c r="U5" s="59"/>
      <c r="V5" s="49" t="s">
        <v>90</v>
      </c>
      <c r="W5" s="60">
        <f>AVERAGE(D13:D18)</f>
        <v>1422.55</v>
      </c>
      <c r="X5" s="60">
        <f>AVERAGE(E13:E18)</f>
        <v>1263.6666666666667</v>
      </c>
      <c r="Y5" s="61">
        <f>X5/W5*100</f>
        <v>88.83108970979346</v>
      </c>
      <c r="Z5" s="60">
        <f>AVERAGE(G13:G18)</f>
        <v>158.88333333333333</v>
      </c>
      <c r="AA5" s="60">
        <f>Z5/W5*100</f>
        <v>11.168910290206552</v>
      </c>
      <c r="AB5" s="60">
        <f>AVERAGE(I13:I18)</f>
        <v>14.049999999999999</v>
      </c>
      <c r="AC5" s="60">
        <f aca="true" t="shared" si="1" ref="AC5:AM5">AVERAGE(J13:J18)</f>
        <v>21.53333333333333</v>
      </c>
      <c r="AD5" s="60">
        <f t="shared" si="1"/>
        <v>22.349999999999998</v>
      </c>
      <c r="AE5" s="60">
        <f t="shared" si="1"/>
        <v>53.4</v>
      </c>
      <c r="AF5" s="60">
        <f t="shared" si="1"/>
        <v>466.9666666666667</v>
      </c>
      <c r="AG5" s="60">
        <f t="shared" si="1"/>
        <v>70.47999999999999</v>
      </c>
      <c r="AH5" s="60">
        <f t="shared" si="1"/>
        <v>100.89999999999999</v>
      </c>
      <c r="AI5" s="60">
        <f t="shared" si="1"/>
        <v>413.6166666666666</v>
      </c>
      <c r="AJ5" s="60">
        <f t="shared" si="1"/>
        <v>196.44999999999996</v>
      </c>
      <c r="AK5" s="60">
        <f t="shared" si="1"/>
        <v>27</v>
      </c>
      <c r="AL5" s="60">
        <f t="shared" si="1"/>
        <v>2</v>
      </c>
      <c r="AM5" s="60">
        <f t="shared" si="1"/>
        <v>45.550000000000004</v>
      </c>
      <c r="AN5" s="62">
        <f>X5/W5*100</f>
        <v>88.83108970979346</v>
      </c>
      <c r="AO5" s="62">
        <f>Z5/X5</f>
        <v>0.12573199683460826</v>
      </c>
      <c r="AP5" s="63">
        <v>0.04791666666666666</v>
      </c>
    </row>
    <row r="6" spans="2:41" ht="16.5">
      <c r="B6" s="45" t="s">
        <v>91</v>
      </c>
      <c r="C6" s="55" t="s">
        <v>42</v>
      </c>
      <c r="D6" s="56">
        <v>3500.1</v>
      </c>
      <c r="E6" s="56">
        <v>2372.9</v>
      </c>
      <c r="F6" s="57">
        <v>67.7952058512614</v>
      </c>
      <c r="G6" s="56">
        <v>1127.2</v>
      </c>
      <c r="H6" s="57">
        <v>32.20479414873861</v>
      </c>
      <c r="I6" s="58">
        <v>136</v>
      </c>
      <c r="J6" s="58">
        <v>112.7</v>
      </c>
      <c r="K6" s="58">
        <v>305.7</v>
      </c>
      <c r="L6" s="58">
        <v>119.8</v>
      </c>
      <c r="M6" s="58">
        <v>372.1</v>
      </c>
      <c r="N6" s="58">
        <v>43.8</v>
      </c>
      <c r="O6" s="58">
        <v>366.5</v>
      </c>
      <c r="P6" s="58">
        <v>576.9</v>
      </c>
      <c r="Q6" s="58">
        <v>728.6</v>
      </c>
      <c r="R6" s="58">
        <v>285</v>
      </c>
      <c r="S6" s="58">
        <v>207.3</v>
      </c>
      <c r="T6" s="58">
        <v>245.7</v>
      </c>
      <c r="U6" s="59"/>
      <c r="AA6" s="60"/>
      <c r="AB6" s="49"/>
      <c r="AN6" s="62"/>
      <c r="AO6" s="62"/>
    </row>
    <row r="7" spans="2:42" ht="16.5">
      <c r="B7" s="64" t="s">
        <v>91</v>
      </c>
      <c r="C7" s="55" t="s">
        <v>92</v>
      </c>
      <c r="D7" s="56">
        <v>3327.0000000000005</v>
      </c>
      <c r="E7" s="56">
        <v>2396</v>
      </c>
      <c r="F7" s="57">
        <v>72.01683198076344</v>
      </c>
      <c r="G7" s="56">
        <v>931</v>
      </c>
      <c r="H7" s="57">
        <v>27.983168019236544</v>
      </c>
      <c r="I7" s="58">
        <v>116</v>
      </c>
      <c r="J7" s="58">
        <v>90.5</v>
      </c>
      <c r="K7" s="58">
        <v>247.2</v>
      </c>
      <c r="L7" s="58">
        <v>96.5</v>
      </c>
      <c r="M7" s="58">
        <v>301.3</v>
      </c>
      <c r="N7" s="58">
        <v>42.4</v>
      </c>
      <c r="O7" s="58">
        <v>463.2</v>
      </c>
      <c r="P7" s="58">
        <v>729.4</v>
      </c>
      <c r="Q7" s="58">
        <v>607.3</v>
      </c>
      <c r="R7" s="58">
        <v>252.4</v>
      </c>
      <c r="S7" s="58">
        <v>191.8</v>
      </c>
      <c r="T7" s="58">
        <v>189</v>
      </c>
      <c r="U7" s="59"/>
      <c r="V7" s="49" t="s">
        <v>93</v>
      </c>
      <c r="W7" s="60">
        <f>AVERAGE(D19:D25,D35:D36)</f>
        <v>1873.3444444444442</v>
      </c>
      <c r="X7" s="60">
        <f>AVERAGE(E19:E25,E35:E36)</f>
        <v>1689.3888888888891</v>
      </c>
      <c r="Y7" s="61">
        <f>X7/W7*100</f>
        <v>90.18036666449193</v>
      </c>
      <c r="Z7" s="60">
        <f>AVERAGE(G19:G25,G35:G36)</f>
        <v>183.95555555555558</v>
      </c>
      <c r="AA7" s="60">
        <f>Z7/W7*100</f>
        <v>9.819633335508096</v>
      </c>
      <c r="AB7" s="60">
        <f>AVERAGE(I19:I25,I35:I36)</f>
        <v>16.477777777777774</v>
      </c>
      <c r="AC7" s="60">
        <f aca="true" t="shared" si="2" ref="AC7:AM7">AVERAGE(J19:J25,J35:J36)</f>
        <v>30.677777777777774</v>
      </c>
      <c r="AD7" s="60">
        <f t="shared" si="2"/>
        <v>17.62222222222222</v>
      </c>
      <c r="AE7" s="60">
        <f t="shared" si="2"/>
        <v>63.37777777777777</v>
      </c>
      <c r="AF7" s="60">
        <f t="shared" si="2"/>
        <v>444.26666666666665</v>
      </c>
      <c r="AG7" s="60">
        <f t="shared" si="2"/>
        <v>35.855555555555554</v>
      </c>
      <c r="AH7" s="60">
        <f t="shared" si="2"/>
        <v>279.7444444444444</v>
      </c>
      <c r="AI7" s="60">
        <f t="shared" si="2"/>
        <v>653.6666666666666</v>
      </c>
      <c r="AJ7" s="60">
        <f t="shared" si="2"/>
        <v>243.97777777777776</v>
      </c>
      <c r="AK7" s="60">
        <f t="shared" si="2"/>
        <v>31.877777777777776</v>
      </c>
      <c r="AL7" s="60">
        <f t="shared" si="2"/>
        <v>17.357142857142858</v>
      </c>
      <c r="AM7" s="60">
        <f t="shared" si="2"/>
        <v>42.3</v>
      </c>
      <c r="AN7" s="62">
        <f>X7/W7*100</f>
        <v>90.18036666449193</v>
      </c>
      <c r="AO7" s="62">
        <f>Z7/X7</f>
        <v>0.10888881581110856</v>
      </c>
      <c r="AP7" s="63">
        <v>0.04791666666666666</v>
      </c>
    </row>
    <row r="8" spans="3:41" ht="16.5">
      <c r="C8" s="55" t="s">
        <v>19</v>
      </c>
      <c r="D8" s="56">
        <v>1571</v>
      </c>
      <c r="E8" s="56">
        <v>1206</v>
      </c>
      <c r="F8" s="57">
        <v>76.76639083386378</v>
      </c>
      <c r="G8" s="56">
        <v>365</v>
      </c>
      <c r="H8" s="57">
        <v>23.23360916613622</v>
      </c>
      <c r="I8" s="58">
        <v>20.5</v>
      </c>
      <c r="J8" s="58">
        <v>34</v>
      </c>
      <c r="K8" s="58">
        <v>129</v>
      </c>
      <c r="L8" s="58">
        <v>89.5</v>
      </c>
      <c r="M8" s="58">
        <v>260</v>
      </c>
      <c r="N8" s="58">
        <v>38</v>
      </c>
      <c r="O8" s="58">
        <v>102</v>
      </c>
      <c r="P8" s="58">
        <v>376</v>
      </c>
      <c r="Q8" s="58">
        <v>363</v>
      </c>
      <c r="R8" s="58">
        <v>67</v>
      </c>
      <c r="S8" s="58">
        <v>13</v>
      </c>
      <c r="T8" s="58">
        <v>79</v>
      </c>
      <c r="U8" s="59"/>
      <c r="AA8" s="60"/>
      <c r="AB8" s="49"/>
      <c r="AN8" s="62"/>
      <c r="AO8" s="62"/>
    </row>
    <row r="9" spans="3:42" ht="16.5">
      <c r="C9" s="55" t="s">
        <v>31</v>
      </c>
      <c r="D9" s="56">
        <v>2132.2</v>
      </c>
      <c r="E9" s="56">
        <v>1639.9</v>
      </c>
      <c r="F9" s="57">
        <v>76.9111715598912</v>
      </c>
      <c r="G9" s="56">
        <v>492.29999999999995</v>
      </c>
      <c r="H9" s="57">
        <v>23.08882844010881</v>
      </c>
      <c r="I9" s="58">
        <v>24.7</v>
      </c>
      <c r="J9" s="58">
        <v>95.5</v>
      </c>
      <c r="K9" s="58">
        <v>187.2</v>
      </c>
      <c r="L9" s="58">
        <v>79.4</v>
      </c>
      <c r="M9" s="58">
        <v>239.4</v>
      </c>
      <c r="N9" s="58">
        <v>230.1</v>
      </c>
      <c r="O9" s="58">
        <v>261.8</v>
      </c>
      <c r="P9" s="58">
        <v>529.6</v>
      </c>
      <c r="Q9" s="58">
        <v>234</v>
      </c>
      <c r="R9" s="58">
        <v>145</v>
      </c>
      <c r="S9" s="58">
        <v>24.9</v>
      </c>
      <c r="T9" s="58">
        <v>80.6</v>
      </c>
      <c r="U9" s="59"/>
      <c r="V9" s="49" t="s">
        <v>94</v>
      </c>
      <c r="W9" s="60">
        <f>AVERAGE(D28:D32)</f>
        <v>1824.6600000000003</v>
      </c>
      <c r="X9" s="60">
        <f>AVERAGE(E28:E32)</f>
        <v>1125.6200000000001</v>
      </c>
      <c r="Y9" s="61">
        <f>X9/W9*100</f>
        <v>61.689301020464086</v>
      </c>
      <c r="Z9" s="60">
        <f>AVERAGE(G28:G32)</f>
        <v>699.04</v>
      </c>
      <c r="AA9" s="60">
        <f>Z9/W9*100</f>
        <v>38.31069897953591</v>
      </c>
      <c r="AB9" s="60">
        <f>AVERAGE(I28:I32)</f>
        <v>45.3</v>
      </c>
      <c r="AC9" s="60">
        <f aca="true" t="shared" si="3" ref="AC9:AM9">AVERAGE(J28:J32)</f>
        <v>31.54</v>
      </c>
      <c r="AD9" s="60">
        <f t="shared" si="3"/>
        <v>85.32000000000001</v>
      </c>
      <c r="AE9" s="60">
        <f t="shared" si="3"/>
        <v>160.26</v>
      </c>
      <c r="AF9" s="60">
        <f t="shared" si="3"/>
        <v>185.1</v>
      </c>
      <c r="AG9" s="60">
        <f t="shared" si="3"/>
        <v>40.26</v>
      </c>
      <c r="AH9" s="60">
        <f t="shared" si="3"/>
        <v>254.5</v>
      </c>
      <c r="AI9" s="60">
        <f t="shared" si="3"/>
        <v>431.12</v>
      </c>
      <c r="AJ9" s="60">
        <f t="shared" si="3"/>
        <v>93.22</v>
      </c>
      <c r="AK9" s="60">
        <f t="shared" si="3"/>
        <v>121.42</v>
      </c>
      <c r="AL9" s="60">
        <f t="shared" si="3"/>
        <v>279.84000000000003</v>
      </c>
      <c r="AM9" s="60">
        <f t="shared" si="3"/>
        <v>96.78</v>
      </c>
      <c r="AN9" s="62">
        <f>X9/W9*100</f>
        <v>61.689301020464086</v>
      </c>
      <c r="AO9" s="62">
        <f>Z9/X9</f>
        <v>0.6210266342104794</v>
      </c>
      <c r="AP9" s="63">
        <v>0.1708333333333333</v>
      </c>
    </row>
    <row r="10" spans="3:28" ht="16.5">
      <c r="C10" s="55" t="s">
        <v>35</v>
      </c>
      <c r="D10" s="56">
        <v>1428.5</v>
      </c>
      <c r="E10" s="56">
        <v>907.5</v>
      </c>
      <c r="F10" s="57">
        <v>63.528176408820435</v>
      </c>
      <c r="G10" s="56">
        <v>521</v>
      </c>
      <c r="H10" s="57">
        <v>36.47182359117956</v>
      </c>
      <c r="I10" s="58">
        <v>27</v>
      </c>
      <c r="J10" s="58">
        <v>80</v>
      </c>
      <c r="K10" s="58">
        <v>195</v>
      </c>
      <c r="L10" s="58">
        <v>110.5</v>
      </c>
      <c r="M10" s="58">
        <v>276.5</v>
      </c>
      <c r="N10" s="58">
        <v>66</v>
      </c>
      <c r="O10" s="58">
        <v>14.5</v>
      </c>
      <c r="P10" s="58">
        <v>211.5</v>
      </c>
      <c r="Q10" s="58">
        <v>217</v>
      </c>
      <c r="R10" s="58">
        <v>122</v>
      </c>
      <c r="S10" s="58">
        <v>12</v>
      </c>
      <c r="T10" s="58">
        <v>96.5</v>
      </c>
      <c r="U10" s="59"/>
      <c r="AB10" s="49"/>
    </row>
    <row r="11" spans="3:21" ht="16.5">
      <c r="C11" s="55" t="s">
        <v>95</v>
      </c>
      <c r="D11" s="56">
        <v>1215.8999999999999</v>
      </c>
      <c r="E11" s="56">
        <v>777.6</v>
      </c>
      <c r="F11" s="57">
        <v>63.95262768319764</v>
      </c>
      <c r="G11" s="56">
        <v>438.3</v>
      </c>
      <c r="H11" s="57">
        <v>36.047372316802374</v>
      </c>
      <c r="I11" s="58">
        <v>18</v>
      </c>
      <c r="J11" s="58">
        <v>81</v>
      </c>
      <c r="K11" s="58">
        <v>134.5</v>
      </c>
      <c r="L11" s="58">
        <v>104</v>
      </c>
      <c r="M11" s="58">
        <v>360.8</v>
      </c>
      <c r="N11" s="58">
        <v>21.4</v>
      </c>
      <c r="O11" s="58">
        <v>8.7</v>
      </c>
      <c r="P11" s="58">
        <v>205.4</v>
      </c>
      <c r="Q11" s="58">
        <v>84.1</v>
      </c>
      <c r="R11" s="58">
        <v>97.2</v>
      </c>
      <c r="S11" s="58">
        <v>13.5</v>
      </c>
      <c r="T11" s="58">
        <v>87.3</v>
      </c>
      <c r="U11" s="59"/>
    </row>
    <row r="12" spans="3:21" ht="16.5">
      <c r="C12" s="55" t="s">
        <v>1</v>
      </c>
      <c r="D12" s="56">
        <v>1417.7999999999997</v>
      </c>
      <c r="E12" s="56">
        <v>1014.3000000000001</v>
      </c>
      <c r="F12" s="57">
        <v>71.5404147270419</v>
      </c>
      <c r="G12" s="56">
        <v>403.50000000000006</v>
      </c>
      <c r="H12" s="57">
        <v>28.459585272958115</v>
      </c>
      <c r="I12" s="58">
        <v>22.7</v>
      </c>
      <c r="J12" s="58">
        <v>47.2</v>
      </c>
      <c r="K12" s="58">
        <v>132.7</v>
      </c>
      <c r="L12" s="58">
        <v>100.5</v>
      </c>
      <c r="M12" s="58">
        <v>363.1</v>
      </c>
      <c r="N12" s="58">
        <v>89.8</v>
      </c>
      <c r="O12" s="58">
        <v>55.2</v>
      </c>
      <c r="P12" s="58">
        <v>220</v>
      </c>
      <c r="Q12" s="58">
        <v>200.1</v>
      </c>
      <c r="R12" s="58">
        <v>86.1</v>
      </c>
      <c r="S12" s="58">
        <v>11.1</v>
      </c>
      <c r="T12" s="58">
        <v>89.3</v>
      </c>
      <c r="U12" s="59"/>
    </row>
    <row r="13" spans="3:21" ht="16.5">
      <c r="C13" s="65" t="s">
        <v>96</v>
      </c>
      <c r="D13" s="56">
        <v>1493.5</v>
      </c>
      <c r="E13" s="56">
        <v>1234</v>
      </c>
      <c r="F13" s="57">
        <v>82.62470706394376</v>
      </c>
      <c r="G13" s="56">
        <v>259.5</v>
      </c>
      <c r="H13" s="57">
        <v>17.375292936056244</v>
      </c>
      <c r="I13" s="58">
        <v>21.5</v>
      </c>
      <c r="J13" s="58">
        <v>47</v>
      </c>
      <c r="K13" s="58">
        <v>58</v>
      </c>
      <c r="L13" s="58">
        <v>69</v>
      </c>
      <c r="M13" s="58">
        <v>424</v>
      </c>
      <c r="N13" s="58">
        <v>59.5</v>
      </c>
      <c r="O13" s="58">
        <v>155</v>
      </c>
      <c r="P13" s="58">
        <v>308.5</v>
      </c>
      <c r="Q13" s="58">
        <v>233.5</v>
      </c>
      <c r="R13" s="58">
        <v>53.5</v>
      </c>
      <c r="S13" s="58">
        <v>3</v>
      </c>
      <c r="T13" s="58">
        <v>61</v>
      </c>
      <c r="U13" s="59"/>
    </row>
    <row r="14" spans="3:21" ht="16.5">
      <c r="C14" s="65" t="s">
        <v>15</v>
      </c>
      <c r="D14" s="56">
        <v>1526.3000000000002</v>
      </c>
      <c r="E14" s="56">
        <v>1365.2</v>
      </c>
      <c r="F14" s="57">
        <v>89.44506322479198</v>
      </c>
      <c r="G14" s="56">
        <v>161.1</v>
      </c>
      <c r="H14" s="57">
        <v>10.554936775208018</v>
      </c>
      <c r="I14" s="58">
        <v>12.3</v>
      </c>
      <c r="J14" s="58">
        <v>21.2</v>
      </c>
      <c r="K14" s="58">
        <v>24.8</v>
      </c>
      <c r="L14" s="58">
        <v>47.7</v>
      </c>
      <c r="M14" s="58">
        <v>662</v>
      </c>
      <c r="N14" s="58">
        <v>65.5</v>
      </c>
      <c r="O14" s="58">
        <v>71.4</v>
      </c>
      <c r="P14" s="58">
        <v>368.4</v>
      </c>
      <c r="Q14" s="58">
        <v>183.9</v>
      </c>
      <c r="R14" s="58">
        <v>14</v>
      </c>
      <c r="S14" s="58">
        <v>2.2</v>
      </c>
      <c r="T14" s="58">
        <v>52.9</v>
      </c>
      <c r="U14" s="59"/>
    </row>
    <row r="15" spans="3:21" ht="16.5">
      <c r="C15" s="65" t="s">
        <v>20</v>
      </c>
      <c r="D15" s="56">
        <v>1148</v>
      </c>
      <c r="E15" s="56">
        <v>987.8</v>
      </c>
      <c r="F15" s="57">
        <v>86.04529616724739</v>
      </c>
      <c r="G15" s="56">
        <v>160.2</v>
      </c>
      <c r="H15" s="57">
        <v>13.954703832752614</v>
      </c>
      <c r="I15" s="58">
        <v>15.5</v>
      </c>
      <c r="J15" s="58">
        <v>31</v>
      </c>
      <c r="K15" s="58">
        <v>19.3</v>
      </c>
      <c r="L15" s="58">
        <v>36.2</v>
      </c>
      <c r="M15" s="58">
        <v>391.3</v>
      </c>
      <c r="N15" s="58">
        <v>50.9</v>
      </c>
      <c r="O15" s="58">
        <v>64</v>
      </c>
      <c r="P15" s="58">
        <v>340.3</v>
      </c>
      <c r="Q15" s="58">
        <v>115.3</v>
      </c>
      <c r="R15" s="58">
        <v>26</v>
      </c>
      <c r="S15" s="58">
        <v>0.8</v>
      </c>
      <c r="T15" s="58">
        <v>57.4</v>
      </c>
      <c r="U15" s="59"/>
    </row>
    <row r="16" spans="3:21" ht="16.5">
      <c r="C16" s="65" t="s">
        <v>38</v>
      </c>
      <c r="D16" s="56">
        <v>1234.5</v>
      </c>
      <c r="E16" s="56">
        <v>1141</v>
      </c>
      <c r="F16" s="57">
        <v>92.4260834345889</v>
      </c>
      <c r="G16" s="56">
        <v>93.5</v>
      </c>
      <c r="H16" s="57">
        <v>7.573916565411097</v>
      </c>
      <c r="I16" s="58">
        <v>12</v>
      </c>
      <c r="J16" s="58">
        <v>10.5</v>
      </c>
      <c r="K16" s="58">
        <v>4</v>
      </c>
      <c r="L16" s="58">
        <v>37.5</v>
      </c>
      <c r="M16" s="58">
        <v>463</v>
      </c>
      <c r="N16" s="58">
        <v>62</v>
      </c>
      <c r="O16" s="58">
        <v>35.5</v>
      </c>
      <c r="P16" s="58">
        <v>395</v>
      </c>
      <c r="Q16" s="58">
        <v>150</v>
      </c>
      <c r="R16" s="58">
        <v>35.5</v>
      </c>
      <c r="S16" s="58">
        <v>0.5</v>
      </c>
      <c r="T16" s="58">
        <v>29</v>
      </c>
      <c r="U16" s="59"/>
    </row>
    <row r="17" spans="2:21" ht="16.5">
      <c r="B17" s="45" t="s">
        <v>97</v>
      </c>
      <c r="C17" s="65" t="s">
        <v>98</v>
      </c>
      <c r="D17" s="56">
        <v>1878</v>
      </c>
      <c r="E17" s="56">
        <v>1687.5</v>
      </c>
      <c r="F17" s="57">
        <v>89.85623003194888</v>
      </c>
      <c r="G17" s="56">
        <v>190.5</v>
      </c>
      <c r="H17" s="57">
        <v>10.143769968051117</v>
      </c>
      <c r="I17" s="58">
        <v>15</v>
      </c>
      <c r="J17" s="58">
        <v>10</v>
      </c>
      <c r="K17" s="58">
        <v>20</v>
      </c>
      <c r="L17" s="58">
        <v>108.5</v>
      </c>
      <c r="M17" s="58">
        <v>572.5</v>
      </c>
      <c r="N17" s="58">
        <v>114.5</v>
      </c>
      <c r="O17" s="58">
        <v>171</v>
      </c>
      <c r="P17" s="58">
        <v>621</v>
      </c>
      <c r="Q17" s="58">
        <v>188.5</v>
      </c>
      <c r="R17" s="58">
        <v>20</v>
      </c>
      <c r="S17" s="58">
        <v>3.5</v>
      </c>
      <c r="T17" s="58">
        <v>33.5</v>
      </c>
      <c r="U17" s="59"/>
    </row>
    <row r="18" spans="3:21" ht="16.5">
      <c r="C18" s="65" t="s">
        <v>39</v>
      </c>
      <c r="D18" s="56">
        <v>1255</v>
      </c>
      <c r="E18" s="56">
        <v>1166.5</v>
      </c>
      <c r="F18" s="57">
        <v>92.94820717131475</v>
      </c>
      <c r="G18" s="56">
        <v>88.5</v>
      </c>
      <c r="H18" s="57">
        <v>7.051792828685259</v>
      </c>
      <c r="I18" s="58">
        <v>8</v>
      </c>
      <c r="J18" s="58">
        <v>9.5</v>
      </c>
      <c r="K18" s="58">
        <v>8</v>
      </c>
      <c r="L18" s="58">
        <v>21.5</v>
      </c>
      <c r="M18" s="58">
        <v>289</v>
      </c>
      <c r="N18" s="58" t="s">
        <v>99</v>
      </c>
      <c r="O18" s="58">
        <v>108.5</v>
      </c>
      <c r="P18" s="58">
        <v>448.5</v>
      </c>
      <c r="Q18" s="58">
        <v>307.5</v>
      </c>
      <c r="R18" s="58">
        <v>13</v>
      </c>
      <c r="S18" s="58">
        <v>2</v>
      </c>
      <c r="T18" s="58">
        <v>39.5</v>
      </c>
      <c r="U18" s="59"/>
    </row>
    <row r="19" spans="3:21" ht="16.5">
      <c r="C19" s="66" t="s">
        <v>7</v>
      </c>
      <c r="D19" s="56">
        <v>1790.3000000000002</v>
      </c>
      <c r="E19" s="56">
        <v>1607</v>
      </c>
      <c r="F19" s="57">
        <v>89.76149248729263</v>
      </c>
      <c r="G19" s="56">
        <v>183.3</v>
      </c>
      <c r="H19" s="57">
        <v>10.238507512707368</v>
      </c>
      <c r="I19" s="58">
        <v>6</v>
      </c>
      <c r="J19" s="58">
        <v>30.1</v>
      </c>
      <c r="K19" s="58">
        <v>7.3</v>
      </c>
      <c r="L19" s="58">
        <v>108.1</v>
      </c>
      <c r="M19" s="58">
        <v>405.5</v>
      </c>
      <c r="N19" s="58">
        <v>44.8</v>
      </c>
      <c r="O19" s="58">
        <v>245.6</v>
      </c>
      <c r="P19" s="58">
        <v>560.5</v>
      </c>
      <c r="Q19" s="58">
        <v>333.1</v>
      </c>
      <c r="R19" s="58">
        <v>17.5</v>
      </c>
      <c r="S19" s="58">
        <v>0.4</v>
      </c>
      <c r="T19" s="58">
        <v>31.4</v>
      </c>
      <c r="U19" s="59"/>
    </row>
    <row r="20" spans="3:21" ht="16.5">
      <c r="C20" s="66" t="s">
        <v>2</v>
      </c>
      <c r="D20" s="56">
        <v>3413.3</v>
      </c>
      <c r="E20" s="56">
        <v>3101.7999999999997</v>
      </c>
      <c r="F20" s="57">
        <v>90.8739343157648</v>
      </c>
      <c r="G20" s="56">
        <v>311.5</v>
      </c>
      <c r="H20" s="57">
        <v>9.126065684235197</v>
      </c>
      <c r="I20" s="58">
        <v>24</v>
      </c>
      <c r="J20" s="58">
        <v>55.1</v>
      </c>
      <c r="K20" s="58">
        <v>41</v>
      </c>
      <c r="L20" s="58">
        <v>123.5</v>
      </c>
      <c r="M20" s="67">
        <v>1002.8</v>
      </c>
      <c r="N20" s="58">
        <v>48.2</v>
      </c>
      <c r="O20" s="58">
        <v>450.6</v>
      </c>
      <c r="P20" s="58">
        <v>984.3</v>
      </c>
      <c r="Q20" s="58">
        <v>575.5</v>
      </c>
      <c r="R20" s="58">
        <v>40.4</v>
      </c>
      <c r="S20" s="58">
        <v>11.1</v>
      </c>
      <c r="T20" s="58">
        <v>56.8</v>
      </c>
      <c r="U20" s="59"/>
    </row>
    <row r="21" spans="3:21" ht="16.5">
      <c r="C21" s="66" t="s">
        <v>22</v>
      </c>
      <c r="D21" s="56">
        <v>2317.3999999999996</v>
      </c>
      <c r="E21" s="56">
        <v>2054.6</v>
      </c>
      <c r="F21" s="57">
        <v>88.65970484163287</v>
      </c>
      <c r="G21" s="56">
        <v>262.8</v>
      </c>
      <c r="H21" s="57">
        <v>11.340295158367137</v>
      </c>
      <c r="I21" s="58">
        <v>15.3</v>
      </c>
      <c r="J21" s="58">
        <v>13</v>
      </c>
      <c r="K21" s="58">
        <v>12.9</v>
      </c>
      <c r="L21" s="58">
        <v>85.1</v>
      </c>
      <c r="M21" s="58">
        <v>705.6</v>
      </c>
      <c r="N21" s="58">
        <v>35.9</v>
      </c>
      <c r="O21" s="58">
        <v>264.8</v>
      </c>
      <c r="P21" s="58">
        <v>658.7</v>
      </c>
      <c r="Q21" s="58">
        <v>343.9</v>
      </c>
      <c r="R21" s="58">
        <v>45.7</v>
      </c>
      <c r="S21" s="58">
        <v>32</v>
      </c>
      <c r="T21" s="58">
        <v>104.5</v>
      </c>
      <c r="U21" s="59"/>
    </row>
    <row r="22" spans="3:21" ht="16.5">
      <c r="C22" s="66" t="s">
        <v>16</v>
      </c>
      <c r="D22" s="56">
        <v>1481</v>
      </c>
      <c r="E22" s="56">
        <v>1396.6</v>
      </c>
      <c r="F22" s="57">
        <v>94.30114787305874</v>
      </c>
      <c r="G22" s="56">
        <v>84.4</v>
      </c>
      <c r="H22" s="57">
        <v>5.698852126941256</v>
      </c>
      <c r="I22" s="58">
        <v>13.5</v>
      </c>
      <c r="J22" s="58">
        <v>22</v>
      </c>
      <c r="K22" s="58">
        <v>5.1</v>
      </c>
      <c r="L22" s="58">
        <v>25.8</v>
      </c>
      <c r="M22" s="58">
        <v>300</v>
      </c>
      <c r="N22" s="58">
        <v>19</v>
      </c>
      <c r="O22" s="58">
        <v>225</v>
      </c>
      <c r="P22" s="58">
        <v>629.6</v>
      </c>
      <c r="Q22" s="58">
        <v>192</v>
      </c>
      <c r="R22" s="58">
        <v>31</v>
      </c>
      <c r="S22" s="58">
        <v>4.5</v>
      </c>
      <c r="T22" s="58">
        <v>13.5</v>
      </c>
      <c r="U22" s="59"/>
    </row>
    <row r="23" spans="3:21" ht="16.5">
      <c r="C23" s="66" t="s">
        <v>3</v>
      </c>
      <c r="D23" s="56">
        <v>1344</v>
      </c>
      <c r="E23" s="56">
        <v>1224.5</v>
      </c>
      <c r="F23" s="57">
        <v>91.10863095238095</v>
      </c>
      <c r="G23" s="56">
        <v>119.5</v>
      </c>
      <c r="H23" s="57">
        <v>8.891369047619047</v>
      </c>
      <c r="I23" s="58">
        <v>6</v>
      </c>
      <c r="J23" s="58">
        <v>38</v>
      </c>
      <c r="K23" s="58">
        <v>0</v>
      </c>
      <c r="L23" s="58">
        <v>7</v>
      </c>
      <c r="M23" s="58">
        <v>300.5</v>
      </c>
      <c r="N23" s="58">
        <v>10</v>
      </c>
      <c r="O23" s="58">
        <v>200</v>
      </c>
      <c r="P23" s="58">
        <v>548</v>
      </c>
      <c r="Q23" s="58">
        <v>140.5</v>
      </c>
      <c r="R23" s="58">
        <v>25.5</v>
      </c>
      <c r="S23" s="58">
        <v>41</v>
      </c>
      <c r="T23" s="58">
        <v>27.5</v>
      </c>
      <c r="U23" s="59"/>
    </row>
    <row r="24" spans="3:21" ht="16.5">
      <c r="C24" s="66" t="s">
        <v>40</v>
      </c>
      <c r="D24" s="56">
        <v>1812.5</v>
      </c>
      <c r="E24" s="56">
        <v>1736</v>
      </c>
      <c r="F24" s="57">
        <v>95.77931034482758</v>
      </c>
      <c r="G24" s="56">
        <v>76.5</v>
      </c>
      <c r="H24" s="57">
        <v>4.220689655172414</v>
      </c>
      <c r="I24" s="58">
        <v>3.5</v>
      </c>
      <c r="J24" s="58">
        <v>13</v>
      </c>
      <c r="K24" s="58">
        <v>0</v>
      </c>
      <c r="L24" s="58">
        <v>9.5</v>
      </c>
      <c r="M24" s="58">
        <v>295.5</v>
      </c>
      <c r="N24" s="58">
        <v>36.5</v>
      </c>
      <c r="O24" s="58">
        <v>413.5</v>
      </c>
      <c r="P24" s="58">
        <v>819</v>
      </c>
      <c r="Q24" s="58">
        <v>132.5</v>
      </c>
      <c r="R24" s="58">
        <v>39</v>
      </c>
      <c r="S24" s="58">
        <v>5</v>
      </c>
      <c r="T24" s="58">
        <v>45.5</v>
      </c>
      <c r="U24" s="59"/>
    </row>
    <row r="25" spans="3:21" ht="16.5">
      <c r="C25" s="66" t="s">
        <v>5</v>
      </c>
      <c r="D25" s="56">
        <v>1480.1000000000001</v>
      </c>
      <c r="E25" s="56">
        <v>1283.7</v>
      </c>
      <c r="F25" s="57">
        <v>86.73062630903317</v>
      </c>
      <c r="G25" s="56">
        <v>196.4</v>
      </c>
      <c r="H25" s="57">
        <v>13.269373690966827</v>
      </c>
      <c r="I25" s="58">
        <v>34.5</v>
      </c>
      <c r="J25" s="58">
        <v>29</v>
      </c>
      <c r="K25" s="58">
        <v>0.1</v>
      </c>
      <c r="L25" s="58">
        <v>102.8</v>
      </c>
      <c r="M25" s="58">
        <v>391.8</v>
      </c>
      <c r="N25" s="58">
        <v>35.5</v>
      </c>
      <c r="O25" s="58">
        <v>493.2</v>
      </c>
      <c r="P25" s="58">
        <v>237.2</v>
      </c>
      <c r="Q25" s="58">
        <v>53.2</v>
      </c>
      <c r="R25" s="58">
        <v>72.8</v>
      </c>
      <c r="S25" s="58">
        <v>27.5</v>
      </c>
      <c r="T25" s="58">
        <v>2.5</v>
      </c>
      <c r="U25" s="59"/>
    </row>
    <row r="26" spans="3:23" ht="16.5">
      <c r="C26" s="55" t="s">
        <v>21</v>
      </c>
      <c r="D26" s="56">
        <v>2579.4</v>
      </c>
      <c r="E26" s="56">
        <v>1748.1</v>
      </c>
      <c r="F26" s="57">
        <v>67.77157478483367</v>
      </c>
      <c r="G26" s="56">
        <v>831.3</v>
      </c>
      <c r="H26" s="57">
        <v>32.22842521516632</v>
      </c>
      <c r="I26" s="58">
        <v>64.1</v>
      </c>
      <c r="J26" s="58">
        <v>56.9</v>
      </c>
      <c r="K26" s="58">
        <v>236</v>
      </c>
      <c r="L26" s="58">
        <v>75</v>
      </c>
      <c r="M26" s="58">
        <v>205.6</v>
      </c>
      <c r="N26" s="58">
        <v>70</v>
      </c>
      <c r="O26" s="58">
        <v>110.1</v>
      </c>
      <c r="P26" s="58">
        <v>697.8</v>
      </c>
      <c r="Q26" s="58">
        <v>390.7</v>
      </c>
      <c r="R26" s="58">
        <v>273.9</v>
      </c>
      <c r="S26" s="58">
        <v>220.5</v>
      </c>
      <c r="T26" s="58">
        <v>178.8</v>
      </c>
      <c r="U26" s="59"/>
      <c r="W26" s="68">
        <v>1</v>
      </c>
    </row>
    <row r="27" spans="2:23" ht="16.5">
      <c r="B27" s="45" t="s">
        <v>100</v>
      </c>
      <c r="C27" s="55" t="s">
        <v>101</v>
      </c>
      <c r="D27" s="56">
        <v>4069.0999999999995</v>
      </c>
      <c r="E27" s="56">
        <v>1946.9</v>
      </c>
      <c r="F27" s="57">
        <v>47.84596102332212</v>
      </c>
      <c r="G27" s="56">
        <v>2122.2</v>
      </c>
      <c r="H27" s="57">
        <v>52.154038976677896</v>
      </c>
      <c r="I27" s="58">
        <v>334.4</v>
      </c>
      <c r="J27" s="58">
        <v>207</v>
      </c>
      <c r="K27" s="58">
        <v>540.9</v>
      </c>
      <c r="L27" s="58">
        <v>84.1</v>
      </c>
      <c r="M27" s="58">
        <v>288.3</v>
      </c>
      <c r="N27" s="58">
        <v>50.6</v>
      </c>
      <c r="O27" s="58">
        <v>45</v>
      </c>
      <c r="P27" s="58">
        <v>771.3</v>
      </c>
      <c r="Q27" s="58">
        <v>314.6</v>
      </c>
      <c r="R27" s="58">
        <v>477.1</v>
      </c>
      <c r="S27" s="58">
        <v>715.3</v>
      </c>
      <c r="T27" s="58">
        <v>240.5</v>
      </c>
      <c r="U27" s="59"/>
      <c r="W27" s="68">
        <v>2</v>
      </c>
    </row>
    <row r="28" spans="3:23" ht="16.5">
      <c r="C28" s="69" t="s">
        <v>4</v>
      </c>
      <c r="D28" s="56">
        <v>1784.6</v>
      </c>
      <c r="E28" s="56">
        <v>1199</v>
      </c>
      <c r="F28" s="57">
        <v>67.18592401658636</v>
      </c>
      <c r="G28" s="56">
        <v>585.6</v>
      </c>
      <c r="H28" s="57">
        <v>32.81407598341365</v>
      </c>
      <c r="I28" s="58">
        <v>24.5</v>
      </c>
      <c r="J28" s="58">
        <v>13.1</v>
      </c>
      <c r="K28" s="58">
        <v>88</v>
      </c>
      <c r="L28" s="58">
        <v>57</v>
      </c>
      <c r="M28" s="58">
        <v>173</v>
      </c>
      <c r="N28" s="58">
        <v>115</v>
      </c>
      <c r="O28" s="58">
        <v>11</v>
      </c>
      <c r="P28" s="58">
        <v>544.5</v>
      </c>
      <c r="Q28" s="58">
        <v>259</v>
      </c>
      <c r="R28" s="58">
        <v>96.5</v>
      </c>
      <c r="S28" s="58">
        <v>300</v>
      </c>
      <c r="T28" s="58">
        <v>103</v>
      </c>
      <c r="U28" s="59"/>
      <c r="W28" s="68">
        <v>3</v>
      </c>
    </row>
    <row r="29" spans="3:23" ht="16.5">
      <c r="C29" s="69" t="s">
        <v>6</v>
      </c>
      <c r="D29" s="56">
        <v>1506.8</v>
      </c>
      <c r="E29" s="56">
        <v>900.9</v>
      </c>
      <c r="F29" s="57">
        <v>59.78895672949297</v>
      </c>
      <c r="G29" s="56">
        <v>605.9</v>
      </c>
      <c r="H29" s="57">
        <v>40.211043270507034</v>
      </c>
      <c r="I29" s="58">
        <v>55.7</v>
      </c>
      <c r="J29" s="58">
        <v>17.4</v>
      </c>
      <c r="K29" s="58">
        <v>92.9</v>
      </c>
      <c r="L29" s="58">
        <v>69.5</v>
      </c>
      <c r="M29" s="58">
        <v>183.3</v>
      </c>
      <c r="N29" s="58">
        <v>36.2</v>
      </c>
      <c r="O29" s="58">
        <v>216.8</v>
      </c>
      <c r="P29" s="58">
        <v>330.3</v>
      </c>
      <c r="Q29" s="58">
        <v>44.3</v>
      </c>
      <c r="R29" s="58">
        <v>90</v>
      </c>
      <c r="S29" s="58">
        <v>284</v>
      </c>
      <c r="T29" s="58">
        <v>86.4</v>
      </c>
      <c r="U29" s="59"/>
      <c r="W29" s="68">
        <v>4</v>
      </c>
    </row>
    <row r="30" spans="3:23" ht="16.5">
      <c r="C30" s="69" t="s">
        <v>18</v>
      </c>
      <c r="D30" s="56">
        <v>1222.8</v>
      </c>
      <c r="E30" s="56">
        <v>752.4000000000001</v>
      </c>
      <c r="F30" s="57">
        <v>61.53091265947008</v>
      </c>
      <c r="G30" s="56">
        <v>470.40000000000003</v>
      </c>
      <c r="H30" s="57">
        <v>38.46908734052993</v>
      </c>
      <c r="I30" s="58">
        <v>42.1</v>
      </c>
      <c r="J30" s="58">
        <v>27.4</v>
      </c>
      <c r="K30" s="58">
        <v>55.7</v>
      </c>
      <c r="L30" s="58">
        <v>120.1</v>
      </c>
      <c r="M30" s="58">
        <v>178.4</v>
      </c>
      <c r="N30" s="58">
        <v>3.7</v>
      </c>
      <c r="O30" s="58">
        <v>311.4</v>
      </c>
      <c r="P30" s="58">
        <v>180.7</v>
      </c>
      <c r="Q30" s="58">
        <v>33.5</v>
      </c>
      <c r="R30" s="58">
        <v>44.7</v>
      </c>
      <c r="S30" s="58">
        <v>191</v>
      </c>
      <c r="T30" s="58">
        <v>34.1</v>
      </c>
      <c r="U30" s="59"/>
      <c r="W30" s="68">
        <v>5</v>
      </c>
    </row>
    <row r="31" spans="3:23" ht="16.5">
      <c r="C31" s="69" t="s">
        <v>8</v>
      </c>
      <c r="D31" s="56">
        <v>1915.4</v>
      </c>
      <c r="E31" s="56">
        <v>1518.8000000000002</v>
      </c>
      <c r="F31" s="57">
        <v>79.29414221572519</v>
      </c>
      <c r="G31" s="56">
        <v>396.6</v>
      </c>
      <c r="H31" s="57">
        <v>20.705857784274826</v>
      </c>
      <c r="I31" s="58">
        <v>18.2</v>
      </c>
      <c r="J31" s="58">
        <v>14.1</v>
      </c>
      <c r="K31" s="58">
        <v>13.5</v>
      </c>
      <c r="L31" s="58">
        <v>200.1</v>
      </c>
      <c r="M31" s="58">
        <v>259.8</v>
      </c>
      <c r="N31" s="58">
        <v>14.5</v>
      </c>
      <c r="O31" s="58">
        <v>534.7</v>
      </c>
      <c r="P31" s="58">
        <v>593.9</v>
      </c>
      <c r="Q31" s="58">
        <v>46</v>
      </c>
      <c r="R31" s="58">
        <v>69.9</v>
      </c>
      <c r="S31" s="58">
        <v>142.1</v>
      </c>
      <c r="T31" s="58">
        <v>8.6</v>
      </c>
      <c r="U31" s="59"/>
      <c r="W31" s="68">
        <v>6</v>
      </c>
    </row>
    <row r="32" spans="3:23" ht="16.5" customHeight="1">
      <c r="C32" s="69" t="s">
        <v>102</v>
      </c>
      <c r="D32" s="56">
        <v>2693.7000000000003</v>
      </c>
      <c r="E32" s="56">
        <v>1257</v>
      </c>
      <c r="F32" s="57">
        <v>46.664439247132194</v>
      </c>
      <c r="G32" s="56">
        <v>1436.7</v>
      </c>
      <c r="H32" s="57">
        <v>53.33556075286779</v>
      </c>
      <c r="I32" s="58">
        <v>86</v>
      </c>
      <c r="J32" s="58">
        <v>85.7</v>
      </c>
      <c r="K32" s="58">
        <v>176.5</v>
      </c>
      <c r="L32" s="58">
        <v>354.6</v>
      </c>
      <c r="M32" s="58">
        <v>131</v>
      </c>
      <c r="N32" s="58">
        <v>31.9</v>
      </c>
      <c r="O32" s="58">
        <v>198.6</v>
      </c>
      <c r="P32" s="58">
        <v>506.2</v>
      </c>
      <c r="Q32" s="58">
        <v>83.3</v>
      </c>
      <c r="R32" s="58">
        <v>306</v>
      </c>
      <c r="S32" s="58">
        <v>482.1</v>
      </c>
      <c r="T32" s="58">
        <v>251.8</v>
      </c>
      <c r="U32" s="59"/>
      <c r="W32" s="68">
        <v>7</v>
      </c>
    </row>
    <row r="33" spans="3:23" ht="16.5">
      <c r="C33" s="70" t="s">
        <v>33</v>
      </c>
      <c r="D33" s="56">
        <v>1026.8000000000002</v>
      </c>
      <c r="E33" s="56">
        <v>654.3000000000001</v>
      </c>
      <c r="F33" s="57">
        <v>63.72224386443318</v>
      </c>
      <c r="G33" s="56">
        <v>372.5</v>
      </c>
      <c r="H33" s="57">
        <v>36.277756135566804</v>
      </c>
      <c r="I33" s="58">
        <v>45.2</v>
      </c>
      <c r="J33" s="58">
        <v>10</v>
      </c>
      <c r="K33" s="58">
        <v>46</v>
      </c>
      <c r="L33" s="58">
        <v>76.1</v>
      </c>
      <c r="M33" s="58">
        <v>115.8</v>
      </c>
      <c r="N33" s="58">
        <v>65.1</v>
      </c>
      <c r="O33" s="58">
        <v>80.8</v>
      </c>
      <c r="P33" s="58">
        <v>204.9</v>
      </c>
      <c r="Q33" s="58">
        <v>137.5</v>
      </c>
      <c r="R33" s="58">
        <v>50.2</v>
      </c>
      <c r="S33" s="58">
        <v>37.1</v>
      </c>
      <c r="T33" s="58">
        <v>158.1</v>
      </c>
      <c r="U33" s="59"/>
      <c r="W33" s="68">
        <v>8</v>
      </c>
    </row>
    <row r="34" spans="3:23" ht="16.5">
      <c r="C34" s="70" t="s">
        <v>32</v>
      </c>
      <c r="D34" s="56">
        <v>1109.6</v>
      </c>
      <c r="E34" s="56">
        <v>735.9999999999999</v>
      </c>
      <c r="F34" s="57">
        <v>66.33020908435472</v>
      </c>
      <c r="G34" s="56">
        <v>373.6</v>
      </c>
      <c r="H34" s="57">
        <v>33.66979091564528</v>
      </c>
      <c r="I34" s="58">
        <v>32.5</v>
      </c>
      <c r="J34" s="58">
        <v>55.2</v>
      </c>
      <c r="K34" s="58">
        <v>28.1</v>
      </c>
      <c r="L34" s="58">
        <v>72.9</v>
      </c>
      <c r="M34" s="58">
        <v>169</v>
      </c>
      <c r="N34" s="58">
        <v>24.2</v>
      </c>
      <c r="O34" s="58">
        <v>138.1</v>
      </c>
      <c r="P34" s="58">
        <v>182.6</v>
      </c>
      <c r="Q34" s="58">
        <v>214.2</v>
      </c>
      <c r="R34" s="58">
        <v>7.9</v>
      </c>
      <c r="S34" s="71">
        <v>0</v>
      </c>
      <c r="T34" s="58">
        <v>184.9</v>
      </c>
      <c r="U34" s="59"/>
      <c r="W34" s="68">
        <v>9</v>
      </c>
    </row>
    <row r="35" spans="3:23" ht="16.5">
      <c r="C35" s="66" t="s">
        <v>11</v>
      </c>
      <c r="D35" s="56">
        <v>1752.6999999999998</v>
      </c>
      <c r="E35" s="56">
        <v>1535.6999999999998</v>
      </c>
      <c r="F35" s="57">
        <v>87.61910195698066</v>
      </c>
      <c r="G35" s="56">
        <v>217</v>
      </c>
      <c r="H35" s="57">
        <v>12.380898043019343</v>
      </c>
      <c r="I35" s="72">
        <v>24.8</v>
      </c>
      <c r="J35" s="72">
        <v>19.7</v>
      </c>
      <c r="K35" s="72">
        <v>40.3</v>
      </c>
      <c r="L35" s="72">
        <v>72.7</v>
      </c>
      <c r="M35" s="72">
        <v>329.5</v>
      </c>
      <c r="N35" s="72">
        <v>59.3</v>
      </c>
      <c r="O35" s="72">
        <v>91.1</v>
      </c>
      <c r="P35" s="72">
        <v>788.9</v>
      </c>
      <c r="Q35" s="72">
        <v>256.4</v>
      </c>
      <c r="R35" s="72">
        <v>10.5</v>
      </c>
      <c r="S35" s="72" t="s">
        <v>25</v>
      </c>
      <c r="T35" s="72">
        <v>59.5</v>
      </c>
      <c r="U35" s="73"/>
      <c r="W35" s="68">
        <v>10</v>
      </c>
    </row>
    <row r="36" spans="3:23" ht="16.5">
      <c r="C36" s="74" t="s">
        <v>9</v>
      </c>
      <c r="D36" s="75">
        <v>1468.8</v>
      </c>
      <c r="E36" s="75">
        <v>1264.6000000000001</v>
      </c>
      <c r="F36" s="76">
        <v>86.09749455337692</v>
      </c>
      <c r="G36" s="75">
        <v>204.20000000000002</v>
      </c>
      <c r="H36" s="76">
        <v>13.902505446623096</v>
      </c>
      <c r="I36" s="77">
        <v>20.7</v>
      </c>
      <c r="J36" s="77">
        <v>56.2</v>
      </c>
      <c r="K36" s="77">
        <v>51.9</v>
      </c>
      <c r="L36" s="77">
        <v>35.9</v>
      </c>
      <c r="M36" s="77">
        <v>267.2</v>
      </c>
      <c r="N36" s="77">
        <v>33.5</v>
      </c>
      <c r="O36" s="77">
        <v>133.9</v>
      </c>
      <c r="P36" s="77">
        <v>656.8</v>
      </c>
      <c r="Q36" s="77">
        <v>168.7</v>
      </c>
      <c r="R36" s="77">
        <v>4.5</v>
      </c>
      <c r="S36" s="77" t="s">
        <v>25</v>
      </c>
      <c r="T36" s="77">
        <v>39.5</v>
      </c>
      <c r="U36" s="73"/>
      <c r="W36" s="68">
        <v>11</v>
      </c>
    </row>
    <row r="37" ht="16.5">
      <c r="W37" s="68" t="s">
        <v>103</v>
      </c>
    </row>
    <row r="39" spans="4:20" ht="16.5">
      <c r="D39" s="79">
        <f>AVERAGE(D3:D36)</f>
        <v>1903.3970588235297</v>
      </c>
      <c r="E39" s="79">
        <f>AVERAGE(E3:E36)</f>
        <v>1424.0058823529412</v>
      </c>
      <c r="F39" s="51">
        <f>E39/D39*100</f>
        <v>74.81391629516884</v>
      </c>
      <c r="G39" s="79">
        <f>AVERAGE(G3:G36)</f>
        <v>479.3911764705883</v>
      </c>
      <c r="H39" s="51">
        <f>AVERAGE(H3:H36)</f>
        <v>23.630236069778253</v>
      </c>
      <c r="I39" s="79">
        <f>AVERAGE(I3:I36)</f>
        <v>43.79117647058823</v>
      </c>
      <c r="J39" s="79">
        <f aca="true" t="shared" si="4" ref="J39:T39">AVERAGE(J3:J36)</f>
        <v>51.16764705882355</v>
      </c>
      <c r="K39" s="79">
        <f t="shared" si="4"/>
        <v>106.24705882352944</v>
      </c>
      <c r="L39" s="79">
        <f t="shared" si="4"/>
        <v>88.17647058823528</v>
      </c>
      <c r="M39" s="79">
        <f t="shared" si="4"/>
        <v>334.0499999999999</v>
      </c>
      <c r="N39" s="79">
        <f t="shared" si="4"/>
        <v>58.54545454545455</v>
      </c>
      <c r="O39" s="79">
        <f t="shared" si="4"/>
        <v>193.23529411764707</v>
      </c>
      <c r="P39" s="79">
        <f t="shared" si="4"/>
        <v>499.05882352941177</v>
      </c>
      <c r="Q39" s="79">
        <f t="shared" si="4"/>
        <v>243.46764705882353</v>
      </c>
      <c r="R39" s="79">
        <f t="shared" si="4"/>
        <v>97.37058823529411</v>
      </c>
      <c r="S39" s="79">
        <f t="shared" si="4"/>
        <v>100.28124999999999</v>
      </c>
      <c r="T39" s="79">
        <f t="shared" si="4"/>
        <v>95.62647058823529</v>
      </c>
    </row>
  </sheetData>
  <sheetProtection/>
  <mergeCells count="26">
    <mergeCell ref="D1:D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W1:W2"/>
    <mergeCell ref="AB1:AB2"/>
    <mergeCell ref="AC1:AC2"/>
    <mergeCell ref="AD1:AD2"/>
    <mergeCell ref="AE1:AE2"/>
    <mergeCell ref="AL1:AL2"/>
    <mergeCell ref="AM1:AM2"/>
    <mergeCell ref="AF1:AF2"/>
    <mergeCell ref="AG1:AG2"/>
    <mergeCell ref="AH1:AH2"/>
    <mergeCell ref="AI1:AI2"/>
    <mergeCell ref="AJ1:AJ2"/>
    <mergeCell ref="AK1:A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臺灣地區96年降雨量概況</dc:title>
  <dc:subject>臺灣地區96年降雨量概況</dc:subject>
  <dc:creator>經濟部水利署</dc:creator>
  <cp:keywords>臺灣地區96年降雨量概況</cp:keywords>
  <dc:description>臺灣地區96年降雨量概況</dc:description>
  <cp:lastModifiedBy>主計室三科張雅媛</cp:lastModifiedBy>
  <cp:lastPrinted>2016-10-17T02:35:16Z</cp:lastPrinted>
  <dcterms:created xsi:type="dcterms:W3CDTF">2000-08-25T03:34:14Z</dcterms:created>
  <dcterms:modified xsi:type="dcterms:W3CDTF">2016-10-17T02:55:39Z</dcterms:modified>
  <cp:category>I6Z</cp:category>
  <cp:version/>
  <cp:contentType/>
  <cp:contentStatus/>
</cp:coreProperties>
</file>